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D2035 2023-2024\M&amp;O Assessment\"/>
    </mc:Choice>
  </mc:AlternateContent>
  <xr:revisionPtr revIDLastSave="0" documentId="13_ncr:1_{3771576B-FB3E-4D02-A353-7EF4B7663D82}" xr6:coauthVersionLast="47" xr6:coauthVersionMax="47" xr10:uidLastSave="{00000000-0000-0000-0000-000000000000}"/>
  <bookViews>
    <workbookView xWindow="28680" yWindow="-120" windowWidth="29040" windowHeight="15720" activeTab="1" xr2:uid="{92B92A87-0195-4123-BB75-8B0C77D27847}"/>
  </bookViews>
  <sheets>
    <sheet name="Instructions" sheetId="3" r:id="rId1"/>
    <sheet name="Summary" sheetId="1" r:id="rId2"/>
    <sheet name="Assessment Roll" sheetId="2" r:id="rId3"/>
  </sheets>
  <definedNames>
    <definedName name="_xlnm.Print_Area" localSheetId="2">'Assessment Roll'!$A$1:$K$101</definedName>
    <definedName name="_xlnm.Print_Titles" localSheetId="2">'Assessment Roll'!$1:$6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1" l="1"/>
  <c r="K13" i="1"/>
  <c r="C13" i="1"/>
  <c r="L34" i="2"/>
  <c r="K37" i="2"/>
  <c r="J13" i="1" l="1"/>
  <c r="I13" i="1"/>
  <c r="H13" i="1"/>
  <c r="G13" i="1" l="1"/>
  <c r="G36" i="1" l="1"/>
  <c r="K53" i="2" l="1"/>
  <c r="K73" i="2" l="1"/>
  <c r="K68" i="2"/>
  <c r="I7" i="2"/>
  <c r="K7" i="2" s="1"/>
  <c r="I98" i="2" l="1"/>
  <c r="K98" i="2" s="1"/>
  <c r="I70" i="2"/>
  <c r="K70" i="2" s="1"/>
  <c r="I66" i="2"/>
  <c r="K66" i="2" s="1"/>
  <c r="I62" i="2"/>
  <c r="K62" i="2" s="1"/>
  <c r="I58" i="2"/>
  <c r="K58" i="2" s="1"/>
  <c r="I54" i="2"/>
  <c r="K54" i="2" s="1"/>
  <c r="I50" i="2"/>
  <c r="K50" i="2" s="1"/>
  <c r="I46" i="2"/>
  <c r="K46" i="2" s="1"/>
  <c r="I42" i="2"/>
  <c r="K42" i="2" s="1"/>
  <c r="I38" i="2"/>
  <c r="K38" i="2" s="1"/>
  <c r="I34" i="2"/>
  <c r="K34" i="2" s="1"/>
  <c r="I30" i="2"/>
  <c r="K30" i="2" s="1"/>
  <c r="I26" i="2"/>
  <c r="K26" i="2" s="1"/>
  <c r="I22" i="2"/>
  <c r="K22" i="2" s="1"/>
  <c r="I18" i="2"/>
  <c r="K18" i="2" s="1"/>
  <c r="I14" i="2"/>
  <c r="K14" i="2" s="1"/>
  <c r="I10" i="2"/>
  <c r="K10" i="2" s="1"/>
  <c r="I9" i="2"/>
  <c r="K9" i="2" s="1"/>
  <c r="I8" i="2"/>
  <c r="K8" i="2" s="1"/>
  <c r="I11" i="2"/>
  <c r="K11" i="2" s="1"/>
  <c r="I12" i="2"/>
  <c r="K12" i="2" s="1"/>
  <c r="I13" i="2"/>
  <c r="K13" i="2" s="1"/>
  <c r="I15" i="2"/>
  <c r="K15" i="2" s="1"/>
  <c r="I16" i="2"/>
  <c r="K16" i="2" s="1"/>
  <c r="I17" i="2"/>
  <c r="K17" i="2" s="1"/>
  <c r="I19" i="2"/>
  <c r="K19" i="2" s="1"/>
  <c r="I20" i="2"/>
  <c r="K20" i="2" s="1"/>
  <c r="I21" i="2"/>
  <c r="K21" i="2" s="1"/>
  <c r="I23" i="2"/>
  <c r="K23" i="2" s="1"/>
  <c r="I24" i="2"/>
  <c r="K24" i="2" s="1"/>
  <c r="I25" i="2"/>
  <c r="K25" i="2" s="1"/>
  <c r="I27" i="2"/>
  <c r="K27" i="2" s="1"/>
  <c r="I28" i="2"/>
  <c r="K28" i="2" s="1"/>
  <c r="I29" i="2"/>
  <c r="K29" i="2" s="1"/>
  <c r="I31" i="2"/>
  <c r="K31" i="2" s="1"/>
  <c r="I32" i="2"/>
  <c r="K32" i="2" s="1"/>
  <c r="I33" i="2"/>
  <c r="K33" i="2" s="1"/>
  <c r="I35" i="2"/>
  <c r="I36" i="2"/>
  <c r="K36" i="2" s="1"/>
  <c r="I37" i="2"/>
  <c r="I39" i="2"/>
  <c r="K39" i="2" s="1"/>
  <c r="I40" i="2"/>
  <c r="K40" i="2" s="1"/>
  <c r="I41" i="2"/>
  <c r="K41" i="2" s="1"/>
  <c r="I43" i="2"/>
  <c r="K43" i="2" s="1"/>
  <c r="I44" i="2"/>
  <c r="K44" i="2" s="1"/>
  <c r="I45" i="2"/>
  <c r="K45" i="2" s="1"/>
  <c r="I47" i="2"/>
  <c r="K47" i="2" s="1"/>
  <c r="I48" i="2"/>
  <c r="K48" i="2" s="1"/>
  <c r="I49" i="2"/>
  <c r="K49" i="2" s="1"/>
  <c r="I51" i="2"/>
  <c r="K51" i="2" s="1"/>
  <c r="I52" i="2"/>
  <c r="K52" i="2" s="1"/>
  <c r="I55" i="2"/>
  <c r="K55" i="2" s="1"/>
  <c r="I56" i="2"/>
  <c r="K56" i="2" s="1"/>
  <c r="I57" i="2"/>
  <c r="K57" i="2" s="1"/>
  <c r="I59" i="2"/>
  <c r="K59" i="2" s="1"/>
  <c r="I60" i="2"/>
  <c r="K60" i="2" s="1"/>
  <c r="I61" i="2"/>
  <c r="K61" i="2" s="1"/>
  <c r="I63" i="2"/>
  <c r="K63" i="2" s="1"/>
  <c r="I64" i="2"/>
  <c r="K64" i="2" s="1"/>
  <c r="I65" i="2"/>
  <c r="K65" i="2" s="1"/>
  <c r="I67" i="2"/>
  <c r="K67" i="2" s="1"/>
  <c r="I69" i="2"/>
  <c r="K69" i="2" s="1"/>
  <c r="I71" i="2"/>
  <c r="K71" i="2" s="1"/>
  <c r="I72" i="2"/>
  <c r="K72" i="2" s="1"/>
  <c r="I74" i="2"/>
  <c r="K74" i="2" s="1"/>
  <c r="I75" i="2"/>
  <c r="K75" i="2" s="1"/>
  <c r="I76" i="2"/>
  <c r="K76" i="2" s="1"/>
  <c r="I77" i="2"/>
  <c r="K77" i="2" s="1"/>
  <c r="I78" i="2"/>
  <c r="K78" i="2" s="1"/>
  <c r="I79" i="2"/>
  <c r="K79" i="2" s="1"/>
  <c r="I80" i="2"/>
  <c r="K80" i="2" s="1"/>
  <c r="I81" i="2"/>
  <c r="K81" i="2" s="1"/>
  <c r="I82" i="2"/>
  <c r="K82" i="2" s="1"/>
  <c r="I83" i="2"/>
  <c r="K83" i="2" s="1"/>
  <c r="I84" i="2"/>
  <c r="K84" i="2" s="1"/>
  <c r="I85" i="2"/>
  <c r="K85" i="2" s="1"/>
  <c r="I99" i="2"/>
  <c r="K99" i="2" s="1"/>
  <c r="I100" i="2"/>
  <c r="K100" i="2" s="1"/>
  <c r="I101" i="2"/>
  <c r="K101" i="2" s="1"/>
  <c r="K35" i="2" l="1"/>
  <c r="C31" i="1" s="1"/>
  <c r="C30" i="1"/>
  <c r="C35" i="1" l="1"/>
  <c r="C37" i="1" l="1"/>
  <c r="C34" i="1"/>
  <c r="C33" i="1"/>
  <c r="C36" i="1"/>
  <c r="C32" i="1"/>
  <c r="C24" i="1" l="1"/>
  <c r="C39" i="1" l="1"/>
</calcChain>
</file>

<file path=xl/sharedStrings.xml><?xml version="1.0" encoding="utf-8"?>
<sst xmlns="http://schemas.openxmlformats.org/spreadsheetml/2006/main" count="261" uniqueCount="161">
  <si>
    <t xml:space="preserve">EBU Rate Calculation &amp; Assessment Summary </t>
  </si>
  <si>
    <t>Escalation Rate Cap</t>
  </si>
  <si>
    <t>Board Approved Escalation</t>
  </si>
  <si>
    <t>027 390 01</t>
  </si>
  <si>
    <t>027 390 02</t>
  </si>
  <si>
    <t>027 390 03</t>
  </si>
  <si>
    <t>027 390 04</t>
  </si>
  <si>
    <t>027 390 12</t>
  </si>
  <si>
    <t>027 390 20</t>
  </si>
  <si>
    <t>027 390 22</t>
  </si>
  <si>
    <t>027 390 23</t>
  </si>
  <si>
    <t>042 020 06</t>
  </si>
  <si>
    <t>042 020 07</t>
  </si>
  <si>
    <t>042 040 01</t>
  </si>
  <si>
    <t>042 060 05</t>
  </si>
  <si>
    <t>042 070 08</t>
  </si>
  <si>
    <t>042 140 13</t>
  </si>
  <si>
    <t>042 140 14</t>
  </si>
  <si>
    <t>042 150 01</t>
  </si>
  <si>
    <t>042 150 02</t>
  </si>
  <si>
    <t>042 160 01</t>
  </si>
  <si>
    <t>042 160 02</t>
  </si>
  <si>
    <t>042 170 01</t>
  </si>
  <si>
    <t>042 170 02</t>
  </si>
  <si>
    <t>042 180 02</t>
  </si>
  <si>
    <t>042 180 03</t>
  </si>
  <si>
    <t>042 180 13</t>
  </si>
  <si>
    <t>042 180 17</t>
  </si>
  <si>
    <t>042 210 01</t>
  </si>
  <si>
    <t>042 230 04</t>
  </si>
  <si>
    <t>042 230 13</t>
  </si>
  <si>
    <t>042 230 16</t>
  </si>
  <si>
    <t>042 230 18</t>
  </si>
  <si>
    <t>042 230 20</t>
  </si>
  <si>
    <t>042 230 22</t>
  </si>
  <si>
    <t>042 230 24</t>
  </si>
  <si>
    <t>042 230 25</t>
  </si>
  <si>
    <t>042 240 09</t>
  </si>
  <si>
    <t>042 240 11</t>
  </si>
  <si>
    <t>042 240 22</t>
  </si>
  <si>
    <t>042 240 24</t>
  </si>
  <si>
    <t>042 240 28</t>
  </si>
  <si>
    <t>042 240 33</t>
  </si>
  <si>
    <t>042 240 34</t>
  </si>
  <si>
    <t>057 190 01</t>
  </si>
  <si>
    <t>057 190 11</t>
  </si>
  <si>
    <t>057 190 13</t>
  </si>
  <si>
    <t>057 200 03</t>
  </si>
  <si>
    <t>027 350 03</t>
  </si>
  <si>
    <t>027 350 04</t>
  </si>
  <si>
    <t>027 350 34</t>
  </si>
  <si>
    <t>027 350 36</t>
  </si>
  <si>
    <t>042 140 18</t>
  </si>
  <si>
    <t>042 170 03</t>
  </si>
  <si>
    <t>042 170 12</t>
  </si>
  <si>
    <t>042 190 01</t>
  </si>
  <si>
    <t>042 190 02</t>
  </si>
  <si>
    <t>042 190 08</t>
  </si>
  <si>
    <t>042 190 09</t>
  </si>
  <si>
    <t>042 190 11</t>
  </si>
  <si>
    <t>042 190 13</t>
  </si>
  <si>
    <t>042 200 01</t>
  </si>
  <si>
    <t>042 200 02</t>
  </si>
  <si>
    <t>042 210 02</t>
  </si>
  <si>
    <t>042 210 03</t>
  </si>
  <si>
    <t>042 220 03</t>
  </si>
  <si>
    <t>042 230 03</t>
  </si>
  <si>
    <t>042 230 09</t>
  </si>
  <si>
    <t>042 230 19</t>
  </si>
  <si>
    <t>042 230 23</t>
  </si>
  <si>
    <t>042 240 18</t>
  </si>
  <si>
    <t>042 240 20</t>
  </si>
  <si>
    <t>042 240 29</t>
  </si>
  <si>
    <t>042 240 32</t>
  </si>
  <si>
    <t>042 270 01</t>
  </si>
  <si>
    <t>042 330 07</t>
  </si>
  <si>
    <t>042 340 01</t>
  </si>
  <si>
    <t>057 180 12</t>
  </si>
  <si>
    <t>057 200 01</t>
  </si>
  <si>
    <t>057 200 02</t>
  </si>
  <si>
    <t>057 200 04</t>
  </si>
  <si>
    <t>OR 1025/639</t>
  </si>
  <si>
    <t>APN</t>
  </si>
  <si>
    <t>Acres</t>
  </si>
  <si>
    <t>CONAWAY PRESERVATION GROUP LLC</t>
  </si>
  <si>
    <t>HEIDRICK FRED C JR TR ETAL</t>
  </si>
  <si>
    <t>SIDDIQUI FAMILY PARTNERSHIP</t>
  </si>
  <si>
    <t>260 Resource Management</t>
  </si>
  <si>
    <t>PG&amp;E</t>
  </si>
  <si>
    <t>AT&amp;T</t>
  </si>
  <si>
    <t>Owner</t>
  </si>
  <si>
    <t>Flood Damage</t>
  </si>
  <si>
    <t>Crop Damage</t>
  </si>
  <si>
    <t>Drainage Benefit</t>
  </si>
  <si>
    <t>Utility Benefit</t>
  </si>
  <si>
    <t>Total Benefit Units</t>
  </si>
  <si>
    <t>042 230 02</t>
  </si>
  <si>
    <t>042 220 02</t>
  </si>
  <si>
    <t>042 220 01</t>
  </si>
  <si>
    <t>OR 1381/169</t>
  </si>
  <si>
    <t>OR 1271/678</t>
  </si>
  <si>
    <t>OR 1091/282</t>
  </si>
  <si>
    <t>OR 503/4</t>
  </si>
  <si>
    <t>OR 538/384</t>
  </si>
  <si>
    <t>OR 1168/624</t>
  </si>
  <si>
    <t>OR 955/97</t>
  </si>
  <si>
    <t>OR 1313/206</t>
  </si>
  <si>
    <t>OR 1313/203</t>
  </si>
  <si>
    <t>OR 1166/610</t>
  </si>
  <si>
    <t>OR 1123/623</t>
  </si>
  <si>
    <t>OR 757/585</t>
  </si>
  <si>
    <t>Property Owners</t>
  </si>
  <si>
    <t>Total Assessment</t>
  </si>
  <si>
    <t>Total Assessments</t>
  </si>
  <si>
    <t>FY 2019/2020</t>
  </si>
  <si>
    <t>FY 2020/2021</t>
  </si>
  <si>
    <t>FY 2021/2022</t>
  </si>
  <si>
    <t>Annual Escalation</t>
  </si>
  <si>
    <t>Bureau of Labor Statistics: CPI-W West - Size Class B/C</t>
  </si>
  <si>
    <t>Assessment</t>
  </si>
  <si>
    <t>Benefit Units</t>
  </si>
  <si>
    <t>CITY OF DAVIS</t>
  </si>
  <si>
    <t>CITY OF WOODLAND</t>
  </si>
  <si>
    <t>Reclamation District 2035</t>
  </si>
  <si>
    <t>Reclamation District 2035 - MO Assessment</t>
  </si>
  <si>
    <t>Instructions for Updating the Annual MO Assessment Roll</t>
  </si>
  <si>
    <t>Step 1:</t>
  </si>
  <si>
    <t>Save prior year's assessment roll as a new file for current year.</t>
  </si>
  <si>
    <t>Step 2:</t>
  </si>
  <si>
    <t>Update Header on Summary tab to reflect current year.</t>
  </si>
  <si>
    <t>Step 3:</t>
  </si>
  <si>
    <t>Prior Year EBU Rate</t>
  </si>
  <si>
    <t>EBU Rate for Current Fiscal Year</t>
  </si>
  <si>
    <t>Step 4:</t>
  </si>
  <si>
    <t>Allowable Escalation Rate</t>
  </si>
  <si>
    <t>Step 4A:</t>
  </si>
  <si>
    <t>Copy "Current Year's CPI-W West Size Class B/C" in Cell C12 to "Prior Year's CPI-W West - Size Class B/C" in Cell C11</t>
  </si>
  <si>
    <t>Copy "EBU Rate for Current Fiscal Year" in Cell C21 to "Prior Year EBU Rate" in Cell C7.</t>
  </si>
  <si>
    <t>Step 4B:</t>
  </si>
  <si>
    <t>Click on link to get current year's CPI-W value from Bureau of Labor Statistics.  Obtain CPI-W value for July of the current year.</t>
  </si>
  <si>
    <t>Step 4C:</t>
  </si>
  <si>
    <t>Enter CPI-W for current year in Cell C12</t>
  </si>
  <si>
    <t>Step 5:</t>
  </si>
  <si>
    <t>Board Approval of Escalation</t>
  </si>
  <si>
    <t>Step 5A:</t>
  </si>
  <si>
    <t>Enter Allowable Escalation Rate from Cell 17 in the Board Approved Escalation in Cell C19.</t>
  </si>
  <si>
    <t>Step 5B:</t>
  </si>
  <si>
    <t>Step 5C:</t>
  </si>
  <si>
    <t>Print Summary tab and provide to Board along with Resolution to adopt the Annual Assessment.</t>
  </si>
  <si>
    <t>If the Board adopts an escalation rate less than the allowable, update Cell C19 with Board approved rate.</t>
  </si>
  <si>
    <t>Step 6:</t>
  </si>
  <si>
    <t>Assessment History</t>
  </si>
  <si>
    <t>Update History Record: Copy Cells A6:A40 and paste values (use Paste Special) into current year in the history.</t>
  </si>
  <si>
    <t>FY 2022/2023</t>
  </si>
  <si>
    <t>FY 2023/2024</t>
  </si>
  <si>
    <t>Prior Year's CPI-W West - Size Class (July 2022)</t>
  </si>
  <si>
    <t>Current Year's CPI-W West - Size Class (July 2023)</t>
  </si>
  <si>
    <t>MO Assessment Roll FY 2023/24</t>
  </si>
  <si>
    <t>Fiscal Year 2023/2024</t>
  </si>
  <si>
    <t>Current Year Total Assessment Revenue (2023/2024)</t>
  </si>
  <si>
    <r>
      <t xml:space="preserve">260 Resource Management - </t>
    </r>
    <r>
      <rPr>
        <sz val="11"/>
        <color rgb="FFFF0000"/>
        <rFont val="Calibri"/>
        <family val="2"/>
        <scheme val="minor"/>
      </rPr>
      <t>do not invoice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</si>
</sst>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FY 20&quot;0&quot;/2019&quot;"/>
    <numFmt numFmtId="165" formatCode="_(* #,##0.000_);_(* \(#,##0.000\);_(* &quot;-&quot;??_);_(@_)"/>
    <numFmt numFmtId="166" formatCode="&quot;$&quot;#,##0.00"/>
    <numFmt numFmtId="167" formatCode="_(&quot;$&quot;* #,##0.00000_);_(&quot;$&quot;* \(#,##0.00000\);_(&quot;$&quot;* &quot;-&quot;??_);_(@_)"/>
    <numFmt numFmtId="168" formatCode="&quot;$&quot;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wrapText="1"/>
    </xf>
    <xf numFmtId="8" fontId="0" fillId="0" borderId="0" xfId="0" applyNumberFormat="1"/>
    <xf numFmtId="10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9" fontId="0" fillId="0" borderId="0" xfId="0" applyNumberFormat="1"/>
    <xf numFmtId="0" fontId="0" fillId="0" borderId="2" xfId="0" applyBorder="1" applyAlignment="1">
      <alignment wrapText="1"/>
    </xf>
    <xf numFmtId="8" fontId="0" fillId="0" borderId="2" xfId="0" applyNumberFormat="1" applyBorder="1"/>
    <xf numFmtId="7" fontId="0" fillId="0" borderId="0" xfId="0" applyNumberFormat="1"/>
    <xf numFmtId="7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44" fontId="0" fillId="0" borderId="0" xfId="0" applyNumberFormat="1"/>
    <xf numFmtId="44" fontId="0" fillId="0" borderId="0" xfId="1" applyFont="1" applyFill="1" applyBorder="1"/>
    <xf numFmtId="0" fontId="2" fillId="0" borderId="0" xfId="0" applyFont="1" applyAlignment="1">
      <alignment wrapText="1"/>
    </xf>
    <xf numFmtId="7" fontId="2" fillId="0" borderId="0" xfId="0" applyNumberFormat="1" applyFont="1"/>
    <xf numFmtId="164" fontId="0" fillId="0" borderId="0" xfId="0" applyNumberFormat="1"/>
    <xf numFmtId="10" fontId="0" fillId="2" borderId="0" xfId="0" applyNumberFormat="1" applyFill="1" applyAlignment="1">
      <alignment horizontal="right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2" applyFill="1"/>
    <xf numFmtId="165" fontId="0" fillId="0" borderId="0" xfId="3" applyNumberFormat="1" applyFont="1" applyBorder="1"/>
    <xf numFmtId="0" fontId="0" fillId="0" borderId="0" xfId="0" applyAlignment="1">
      <alignment horizontal="left" wrapText="1" indent="1"/>
    </xf>
    <xf numFmtId="0" fontId="6" fillId="0" borderId="0" xfId="2" applyFont="1" applyFill="1" applyAlignment="1">
      <alignment horizontal="left" indent="1"/>
    </xf>
    <xf numFmtId="44" fontId="0" fillId="0" borderId="0" xfId="1" applyFont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7" fontId="0" fillId="0" borderId="1" xfId="0" applyNumberFormat="1" applyBorder="1"/>
    <xf numFmtId="44" fontId="2" fillId="0" borderId="0" xfId="0" applyNumberFormat="1" applyFont="1"/>
    <xf numFmtId="166" fontId="0" fillId="0" borderId="1" xfId="0" applyNumberFormat="1" applyBorder="1" applyAlignment="1">
      <alignment horizontal="right" indent="2"/>
    </xf>
    <xf numFmtId="166" fontId="0" fillId="0" borderId="2" xfId="0" applyNumberFormat="1" applyBorder="1" applyAlignment="1">
      <alignment horizontal="right" indent="2"/>
    </xf>
    <xf numFmtId="166" fontId="0" fillId="0" borderId="0" xfId="0" applyNumberFormat="1" applyAlignment="1">
      <alignment horizontal="right" indent="2"/>
    </xf>
    <xf numFmtId="166" fontId="0" fillId="0" borderId="0" xfId="1" applyNumberFormat="1" applyFont="1" applyAlignment="1">
      <alignment horizontal="right" indent="2"/>
    </xf>
    <xf numFmtId="0" fontId="8" fillId="0" borderId="0" xfId="0" applyFont="1"/>
    <xf numFmtId="168" fontId="0" fillId="0" borderId="0" xfId="1" applyNumberFormat="1" applyFont="1" applyAlignment="1">
      <alignment horizontal="right" indent="2"/>
    </xf>
    <xf numFmtId="167" fontId="0" fillId="0" borderId="0" xfId="1" applyNumberFormat="1" applyFont="1" applyFill="1"/>
    <xf numFmtId="44" fontId="0" fillId="0" borderId="0" xfId="1" applyFont="1" applyFill="1"/>
    <xf numFmtId="165" fontId="0" fillId="0" borderId="0" xfId="3" applyNumberFormat="1" applyFont="1" applyFill="1" applyBorder="1"/>
    <xf numFmtId="10" fontId="0" fillId="0" borderId="0" xfId="0" applyNumberFormat="1"/>
    <xf numFmtId="0" fontId="2" fillId="0" borderId="0" xfId="0" applyFont="1"/>
    <xf numFmtId="0" fontId="0" fillId="0" borderId="3" xfId="0" applyBorder="1" applyAlignment="1">
      <alignment horizont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ls.gov/regions/west/cpi-summary/ro9xg01a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BDE15-1846-4C4D-9A3A-8D1A6758BDA9}">
  <sheetPr>
    <pageSetUpPr fitToPage="1"/>
  </sheetPr>
  <dimension ref="B3:C22"/>
  <sheetViews>
    <sheetView workbookViewId="0">
      <selection activeCell="C8" sqref="C8"/>
    </sheetView>
  </sheetViews>
  <sheetFormatPr defaultRowHeight="15" x14ac:dyDescent="0.25"/>
  <sheetData>
    <row r="3" spans="2:3" x14ac:dyDescent="0.25">
      <c r="B3" t="s">
        <v>123</v>
      </c>
    </row>
    <row r="4" spans="2:3" x14ac:dyDescent="0.25">
      <c r="B4" t="s">
        <v>125</v>
      </c>
    </row>
    <row r="6" spans="2:3" x14ac:dyDescent="0.25">
      <c r="B6" t="s">
        <v>126</v>
      </c>
      <c r="C6" t="s">
        <v>127</v>
      </c>
    </row>
    <row r="8" spans="2:3" x14ac:dyDescent="0.25">
      <c r="B8" t="s">
        <v>128</v>
      </c>
      <c r="C8" t="s">
        <v>129</v>
      </c>
    </row>
    <row r="10" spans="2:3" x14ac:dyDescent="0.25">
      <c r="B10" t="s">
        <v>130</v>
      </c>
      <c r="C10" t="s">
        <v>137</v>
      </c>
    </row>
    <row r="12" spans="2:3" x14ac:dyDescent="0.25">
      <c r="B12" t="s">
        <v>133</v>
      </c>
      <c r="C12" t="s">
        <v>134</v>
      </c>
    </row>
    <row r="13" spans="2:3" x14ac:dyDescent="0.25">
      <c r="B13" t="s">
        <v>135</v>
      </c>
      <c r="C13" t="s">
        <v>136</v>
      </c>
    </row>
    <row r="14" spans="2:3" x14ac:dyDescent="0.25">
      <c r="B14" t="s">
        <v>138</v>
      </c>
      <c r="C14" t="s">
        <v>139</v>
      </c>
    </row>
    <row r="15" spans="2:3" x14ac:dyDescent="0.25">
      <c r="B15" t="s">
        <v>140</v>
      </c>
      <c r="C15" t="s">
        <v>141</v>
      </c>
    </row>
    <row r="17" spans="2:3" x14ac:dyDescent="0.25">
      <c r="B17" t="s">
        <v>142</v>
      </c>
      <c r="C17" t="s">
        <v>143</v>
      </c>
    </row>
    <row r="18" spans="2:3" x14ac:dyDescent="0.25">
      <c r="B18" t="s">
        <v>144</v>
      </c>
      <c r="C18" t="s">
        <v>145</v>
      </c>
    </row>
    <row r="19" spans="2:3" x14ac:dyDescent="0.25">
      <c r="B19" t="s">
        <v>146</v>
      </c>
      <c r="C19" t="s">
        <v>148</v>
      </c>
    </row>
    <row r="20" spans="2:3" x14ac:dyDescent="0.25">
      <c r="B20" t="s">
        <v>147</v>
      </c>
      <c r="C20" t="s">
        <v>149</v>
      </c>
    </row>
    <row r="22" spans="2:3" x14ac:dyDescent="0.25">
      <c r="B22" t="s">
        <v>150</v>
      </c>
      <c r="C22" t="s">
        <v>152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71B79-4747-426C-AFEB-B5D9E1552101}">
  <sheetPr>
    <pageSetUpPr fitToPage="1"/>
  </sheetPr>
  <dimension ref="B2:K40"/>
  <sheetViews>
    <sheetView tabSelected="1" zoomScale="145" zoomScaleNormal="145" workbookViewId="0">
      <selection activeCell="K20" sqref="K20"/>
    </sheetView>
  </sheetViews>
  <sheetFormatPr defaultRowHeight="15" x14ac:dyDescent="0.25"/>
  <cols>
    <col min="1" max="1" width="2.7109375" customWidth="1"/>
    <col min="2" max="2" width="49.140625" bestFit="1" customWidth="1"/>
    <col min="3" max="3" width="19.5703125" customWidth="1"/>
    <col min="4" max="4" width="1.7109375" customWidth="1"/>
    <col min="5" max="5" width="1.85546875" customWidth="1"/>
    <col min="6" max="10" width="15.140625" customWidth="1"/>
    <col min="11" max="11" width="12.85546875" bestFit="1" customWidth="1"/>
  </cols>
  <sheetData>
    <row r="2" spans="2:11" x14ac:dyDescent="0.25">
      <c r="B2" s="1" t="s">
        <v>124</v>
      </c>
      <c r="F2" s="1" t="s">
        <v>151</v>
      </c>
    </row>
    <row r="3" spans="2:11" x14ac:dyDescent="0.25">
      <c r="B3" s="43" t="s">
        <v>0</v>
      </c>
      <c r="C3" s="43"/>
    </row>
    <row r="4" spans="2:11" x14ac:dyDescent="0.25">
      <c r="B4" s="1" t="s">
        <v>158</v>
      </c>
      <c r="F4" s="22">
        <v>18</v>
      </c>
      <c r="G4" s="23" t="s">
        <v>114</v>
      </c>
      <c r="H4" s="23" t="s">
        <v>115</v>
      </c>
      <c r="I4" s="23" t="s">
        <v>116</v>
      </c>
      <c r="J4" s="23" t="s">
        <v>153</v>
      </c>
      <c r="K4" s="23" t="s">
        <v>154</v>
      </c>
    </row>
    <row r="5" spans="2:11" x14ac:dyDescent="0.25">
      <c r="F5" s="20"/>
      <c r="K5" s="12"/>
    </row>
    <row r="6" spans="2:11" x14ac:dyDescent="0.25">
      <c r="B6" s="2"/>
      <c r="C6" s="2"/>
      <c r="F6" s="2"/>
      <c r="G6" s="2"/>
      <c r="H6" s="2"/>
      <c r="I6" s="2"/>
      <c r="J6" s="2"/>
    </row>
    <row r="7" spans="2:11" x14ac:dyDescent="0.25">
      <c r="B7" s="3" t="s">
        <v>131</v>
      </c>
      <c r="C7" s="4">
        <v>5049</v>
      </c>
      <c r="F7" s="4">
        <v>4949.9999999999955</v>
      </c>
      <c r="G7" s="4">
        <v>4949.9999999999955</v>
      </c>
      <c r="H7" s="4">
        <v>5049</v>
      </c>
      <c r="I7" s="4">
        <v>5049</v>
      </c>
      <c r="J7" s="4">
        <v>5049</v>
      </c>
      <c r="K7" s="4">
        <v>5049</v>
      </c>
    </row>
    <row r="8" spans="2:11" x14ac:dyDescent="0.25">
      <c r="B8" s="3"/>
      <c r="C8" s="4"/>
      <c r="F8" s="4"/>
      <c r="G8" s="4"/>
      <c r="H8" s="4"/>
      <c r="I8" s="4"/>
      <c r="J8" s="4"/>
    </row>
    <row r="9" spans="2:11" x14ac:dyDescent="0.25">
      <c r="B9" s="3" t="s">
        <v>117</v>
      </c>
      <c r="C9" s="4"/>
      <c r="F9" s="4"/>
      <c r="G9" s="4"/>
      <c r="H9" s="4"/>
      <c r="I9" s="4"/>
      <c r="J9" s="4"/>
    </row>
    <row r="10" spans="2:11" x14ac:dyDescent="0.25">
      <c r="B10" s="27" t="s">
        <v>118</v>
      </c>
      <c r="C10" s="4"/>
      <c r="F10" s="4"/>
      <c r="G10" s="4"/>
      <c r="H10" s="4"/>
      <c r="I10" s="4"/>
      <c r="J10" s="4"/>
    </row>
    <row r="11" spans="2:11" x14ac:dyDescent="0.25">
      <c r="B11" s="26" t="s">
        <v>155</v>
      </c>
      <c r="C11" s="25">
        <v>183.27699999999999</v>
      </c>
      <c r="F11" s="25">
        <v>153.32599999999999</v>
      </c>
      <c r="G11" s="25">
        <v>153.32599999999999</v>
      </c>
      <c r="H11" s="25">
        <v>157.488</v>
      </c>
      <c r="I11" s="25">
        <v>159.75200000000001</v>
      </c>
      <c r="J11" s="25">
        <v>169.267</v>
      </c>
      <c r="K11" s="41">
        <v>183.27699999999999</v>
      </c>
    </row>
    <row r="12" spans="2:11" x14ac:dyDescent="0.25">
      <c r="B12" s="26" t="s">
        <v>156</v>
      </c>
      <c r="C12" s="25">
        <v>189.29499999999999</v>
      </c>
      <c r="F12" s="25">
        <v>153.32599999999999</v>
      </c>
      <c r="G12" s="25">
        <v>157.488</v>
      </c>
      <c r="H12" s="25">
        <v>159.75200000000001</v>
      </c>
      <c r="I12" s="25">
        <v>169.267</v>
      </c>
      <c r="J12" s="25">
        <v>183.27699999999999</v>
      </c>
      <c r="K12" s="41">
        <v>189.73699999999999</v>
      </c>
    </row>
    <row r="13" spans="2:11" x14ac:dyDescent="0.25">
      <c r="B13" s="26" t="s">
        <v>117</v>
      </c>
      <c r="C13" s="5">
        <f>C12/C11-1</f>
        <v>3.2835544012614681E-2</v>
      </c>
      <c r="F13" s="5">
        <v>0</v>
      </c>
      <c r="G13" s="5">
        <f>G12/G11-1</f>
        <v>2.7144776489310463E-2</v>
      </c>
      <c r="H13" s="5">
        <f>H12/H11-1</f>
        <v>1.437569846591491E-2</v>
      </c>
      <c r="I13" s="5">
        <f>I12/I11-1</f>
        <v>5.9561069657969812E-2</v>
      </c>
      <c r="J13" s="5">
        <f>J12/J11-1</f>
        <v>8.2768643622206373E-2</v>
      </c>
      <c r="K13" s="5">
        <f>K12/K11-1</f>
        <v>3.5247194137835169E-2</v>
      </c>
    </row>
    <row r="14" spans="2:11" x14ac:dyDescent="0.25">
      <c r="B14" s="24"/>
      <c r="C14" s="6"/>
      <c r="F14" s="6"/>
      <c r="G14" s="6"/>
      <c r="H14" s="6"/>
      <c r="I14" s="6"/>
      <c r="J14" s="6"/>
    </row>
    <row r="15" spans="2:11" x14ac:dyDescent="0.25">
      <c r="B15" s="3" t="s">
        <v>1</v>
      </c>
      <c r="C15" s="5">
        <v>0.02</v>
      </c>
      <c r="F15" s="5">
        <v>0.02</v>
      </c>
      <c r="G15" s="5">
        <v>0.02</v>
      </c>
      <c r="H15" s="5">
        <v>0.02</v>
      </c>
      <c r="I15" s="5">
        <v>0.02</v>
      </c>
      <c r="J15" s="5">
        <v>0.02</v>
      </c>
      <c r="K15" s="42">
        <v>0.02</v>
      </c>
    </row>
    <row r="16" spans="2:11" x14ac:dyDescent="0.25">
      <c r="B16" s="3"/>
      <c r="C16" s="5"/>
      <c r="F16" s="5"/>
      <c r="G16" s="5"/>
      <c r="H16" s="5"/>
      <c r="I16" s="5"/>
      <c r="J16" s="5"/>
    </row>
    <row r="17" spans="2:11" x14ac:dyDescent="0.25">
      <c r="B17" s="3" t="s">
        <v>134</v>
      </c>
      <c r="C17" s="5">
        <v>0.02</v>
      </c>
      <c r="F17" s="5">
        <v>0</v>
      </c>
      <c r="G17" s="5">
        <v>0.02</v>
      </c>
      <c r="H17" s="5">
        <v>0.02</v>
      </c>
      <c r="I17" s="5">
        <v>0.02</v>
      </c>
      <c r="J17" s="5">
        <v>0.02</v>
      </c>
      <c r="K17" s="5">
        <v>0.02</v>
      </c>
    </row>
    <row r="18" spans="2:11" x14ac:dyDescent="0.25">
      <c r="B18" s="3"/>
      <c r="C18" s="5"/>
      <c r="F18" s="5"/>
      <c r="G18" s="5"/>
      <c r="H18" s="5"/>
      <c r="I18" s="5"/>
      <c r="J18" s="5"/>
    </row>
    <row r="19" spans="2:11" x14ac:dyDescent="0.25">
      <c r="B19" s="3" t="s">
        <v>2</v>
      </c>
      <c r="C19" s="21">
        <v>0</v>
      </c>
      <c r="F19" s="21">
        <v>0</v>
      </c>
      <c r="G19" s="21">
        <v>0.02</v>
      </c>
      <c r="H19" s="21">
        <v>0</v>
      </c>
      <c r="I19" s="21">
        <v>0</v>
      </c>
      <c r="J19" s="21">
        <v>0</v>
      </c>
      <c r="K19" s="21">
        <v>0.02</v>
      </c>
    </row>
    <row r="20" spans="2:11" x14ac:dyDescent="0.25">
      <c r="B20" s="3"/>
      <c r="C20" s="7"/>
      <c r="F20" s="7"/>
      <c r="G20" s="7"/>
      <c r="H20" s="7"/>
      <c r="I20" s="7"/>
      <c r="J20" s="7"/>
    </row>
    <row r="21" spans="2:11" x14ac:dyDescent="0.25">
      <c r="B21" s="3" t="s">
        <v>132</v>
      </c>
      <c r="C21" s="4">
        <v>5150</v>
      </c>
      <c r="F21" s="4">
        <v>4950</v>
      </c>
      <c r="G21" s="4">
        <v>5049</v>
      </c>
      <c r="H21" s="4">
        <v>5049</v>
      </c>
      <c r="I21" s="4">
        <v>5049</v>
      </c>
      <c r="J21" s="4">
        <v>5049</v>
      </c>
      <c r="K21" s="4">
        <v>5150</v>
      </c>
    </row>
    <row r="22" spans="2:11" x14ac:dyDescent="0.25">
      <c r="B22" s="8"/>
      <c r="C22" s="9"/>
      <c r="F22" s="9"/>
      <c r="G22" s="9"/>
      <c r="H22" s="9"/>
      <c r="I22" s="9"/>
      <c r="J22" s="9"/>
      <c r="K22" s="12"/>
    </row>
    <row r="23" spans="2:11" x14ac:dyDescent="0.25">
      <c r="B23" s="3"/>
      <c r="C23" s="4"/>
      <c r="F23" s="4"/>
      <c r="G23" s="4"/>
      <c r="H23" s="4"/>
      <c r="I23" s="4"/>
      <c r="J23" s="4"/>
    </row>
    <row r="24" spans="2:11" x14ac:dyDescent="0.25">
      <c r="B24" s="3" t="s">
        <v>159</v>
      </c>
      <c r="C24" s="16">
        <f>SUM('Assessment Roll'!K7:K101)</f>
        <v>474035.0400000001</v>
      </c>
      <c r="F24" s="16">
        <v>457480.0400000001</v>
      </c>
      <c r="G24" s="16">
        <v>465674.56000000006</v>
      </c>
      <c r="H24" s="16">
        <v>465674.56</v>
      </c>
      <c r="I24" s="16">
        <v>465674.56</v>
      </c>
      <c r="J24" s="16">
        <v>465674.56</v>
      </c>
      <c r="K24" s="16">
        <v>465343.28</v>
      </c>
    </row>
    <row r="25" spans="2:11" x14ac:dyDescent="0.25">
      <c r="B25" s="8"/>
      <c r="C25" s="11"/>
      <c r="F25" s="11"/>
      <c r="G25" s="11"/>
      <c r="H25" s="11"/>
      <c r="I25" s="11"/>
      <c r="J25" s="11"/>
      <c r="K25" s="12"/>
    </row>
    <row r="26" spans="2:11" x14ac:dyDescent="0.25">
      <c r="B26" s="3"/>
      <c r="C26" s="31"/>
      <c r="F26" s="31"/>
      <c r="G26" s="31"/>
      <c r="H26" s="31"/>
      <c r="I26" s="31"/>
      <c r="J26" s="31"/>
    </row>
    <row r="27" spans="2:11" x14ac:dyDescent="0.25">
      <c r="B27" s="3"/>
      <c r="C27" s="10"/>
      <c r="F27" s="10"/>
      <c r="G27" s="10"/>
      <c r="H27" s="10"/>
      <c r="I27" s="10"/>
      <c r="J27" s="10"/>
    </row>
    <row r="28" spans="2:11" x14ac:dyDescent="0.25">
      <c r="B28" s="18" t="s">
        <v>111</v>
      </c>
      <c r="C28" s="19" t="s">
        <v>112</v>
      </c>
      <c r="F28" s="19" t="s">
        <v>112</v>
      </c>
      <c r="G28" s="19" t="s">
        <v>112</v>
      </c>
      <c r="H28" s="19"/>
      <c r="I28" s="19"/>
      <c r="J28" s="19"/>
    </row>
    <row r="29" spans="2:11" x14ac:dyDescent="0.25">
      <c r="B29" s="3"/>
      <c r="C29" s="10"/>
      <c r="F29" s="10"/>
      <c r="G29" s="10"/>
      <c r="H29" s="10"/>
      <c r="I29" s="10"/>
      <c r="J29" s="10"/>
    </row>
    <row r="30" spans="2:11" x14ac:dyDescent="0.25">
      <c r="B30" s="3" t="s">
        <v>160</v>
      </c>
      <c r="C30" s="17">
        <f>SUMIF('Assessment Roll'!$B$7:B$101,Summary!B30,'Assessment Roll'!$K$7:$K$101)</f>
        <v>0</v>
      </c>
      <c r="F30" s="17">
        <v>8354.0799999999963</v>
      </c>
      <c r="G30" s="17">
        <v>8520.9599999999973</v>
      </c>
      <c r="H30" s="17">
        <v>8520.9599999999973</v>
      </c>
      <c r="I30" s="17">
        <v>8520.9599999999973</v>
      </c>
      <c r="J30" s="17">
        <v>8520.9599999999973</v>
      </c>
      <c r="K30" s="16">
        <v>0</v>
      </c>
    </row>
    <row r="31" spans="2:11" x14ac:dyDescent="0.25">
      <c r="B31" t="s">
        <v>89</v>
      </c>
      <c r="C31" s="17">
        <f>SUMIF('Assessment Roll'!$B$7:B$101,Summary!B31,'Assessment Roll'!$K$7:$K$101)</f>
        <v>1820.46</v>
      </c>
      <c r="F31" s="17">
        <v>1749.76</v>
      </c>
      <c r="G31" s="17">
        <v>1784.74</v>
      </c>
      <c r="H31" s="17">
        <v>1784.74</v>
      </c>
      <c r="I31" s="17">
        <v>1784.74</v>
      </c>
      <c r="J31" s="17">
        <v>1784.74</v>
      </c>
      <c r="K31" s="16">
        <v>1820.46</v>
      </c>
    </row>
    <row r="32" spans="2:11" x14ac:dyDescent="0.25">
      <c r="B32" s="3" t="s">
        <v>84</v>
      </c>
      <c r="C32" s="17">
        <f>SUMIF('Assessment Roll'!$B$7:B$101,Summary!B32,'Assessment Roll'!$K$7:$K$101)</f>
        <v>362075.6</v>
      </c>
      <c r="F32" s="17">
        <v>348014.3</v>
      </c>
      <c r="G32" s="17">
        <v>354974.74000000005</v>
      </c>
      <c r="H32" s="17">
        <v>354974.74000000005</v>
      </c>
      <c r="I32" s="17">
        <v>354974.74000000005</v>
      </c>
      <c r="J32" s="17">
        <v>354974.74000000005</v>
      </c>
      <c r="K32" s="16">
        <v>362075.6</v>
      </c>
    </row>
    <row r="33" spans="2:11" x14ac:dyDescent="0.25">
      <c r="B33" t="s">
        <v>121</v>
      </c>
      <c r="C33" s="17">
        <f>SUMIF('Assessment Roll'!$B$7:B$101,Summary!B33,'Assessment Roll'!$K$7:$K$101)</f>
        <v>22494.880000000001</v>
      </c>
      <c r="F33" s="17">
        <v>21621.279999999999</v>
      </c>
      <c r="G33" s="17">
        <v>22053.72</v>
      </c>
      <c r="H33" s="17">
        <v>22053.72</v>
      </c>
      <c r="I33" s="17">
        <v>22053.72</v>
      </c>
      <c r="J33" s="17">
        <v>22053.72</v>
      </c>
      <c r="K33" s="16">
        <v>22494.880000000001</v>
      </c>
    </row>
    <row r="34" spans="2:11" x14ac:dyDescent="0.25">
      <c r="B34" t="s">
        <v>85</v>
      </c>
      <c r="C34" s="17">
        <f>SUMIF('Assessment Roll'!$B$7:B$101,Summary!B34,'Assessment Roll'!$K$7:$K$101)</f>
        <v>0</v>
      </c>
      <c r="F34" s="17">
        <v>574.58000000000004</v>
      </c>
      <c r="G34" s="17">
        <v>0</v>
      </c>
      <c r="H34" s="17">
        <v>0</v>
      </c>
      <c r="I34" s="17">
        <v>0</v>
      </c>
      <c r="J34" s="17">
        <v>0</v>
      </c>
      <c r="K34" s="16">
        <v>0</v>
      </c>
    </row>
    <row r="35" spans="2:11" x14ac:dyDescent="0.25">
      <c r="B35" t="s">
        <v>88</v>
      </c>
      <c r="C35" s="17">
        <f>SUMIF('Assessment Roll'!$B$7:B$101,Summary!B35,'Assessment Roll'!$K$7:$K$101)</f>
        <v>47750.200000000004</v>
      </c>
      <c r="F35" s="17">
        <v>47750.200000000004</v>
      </c>
      <c r="G35" s="17">
        <v>47750.200000000004</v>
      </c>
      <c r="H35" s="17">
        <v>47750.200000000004</v>
      </c>
      <c r="I35" s="17">
        <v>47750.200000000004</v>
      </c>
      <c r="J35" s="17">
        <v>47750.200000000004</v>
      </c>
      <c r="K35" s="16">
        <v>47750.2</v>
      </c>
    </row>
    <row r="36" spans="2:11" x14ac:dyDescent="0.25">
      <c r="B36" t="s">
        <v>86</v>
      </c>
      <c r="C36" s="17">
        <f>SUMIF('Assessment Roll'!$B$7:B$101,Summary!B36,'Assessment Roll'!$K$7:$K$101)</f>
        <v>1194.8800000000001</v>
      </c>
      <c r="F36" s="17">
        <v>573.9</v>
      </c>
      <c r="G36" s="17">
        <f>585.38+586.06</f>
        <v>1171.44</v>
      </c>
      <c r="H36" s="17">
        <v>1171.44</v>
      </c>
      <c r="I36" s="17">
        <v>1171.44</v>
      </c>
      <c r="J36" s="17">
        <v>1171.44</v>
      </c>
      <c r="K36" s="16">
        <v>1194.8800000000001</v>
      </c>
    </row>
    <row r="37" spans="2:11" x14ac:dyDescent="0.25">
      <c r="B37" t="s">
        <v>122</v>
      </c>
      <c r="C37" s="17">
        <f>SUMIF('Assessment Roll'!$B$7:B$101,Summary!B37,'Assessment Roll'!$K$7:$K$101)</f>
        <v>30007.260000000002</v>
      </c>
      <c r="F37" s="17">
        <v>28841.940000000002</v>
      </c>
      <c r="G37" s="17">
        <v>29418.760000000002</v>
      </c>
      <c r="H37" s="17">
        <v>29418.760000000002</v>
      </c>
      <c r="I37" s="17">
        <v>29418.760000000002</v>
      </c>
      <c r="J37" s="17">
        <v>29418.760000000002</v>
      </c>
      <c r="K37" s="16">
        <v>30007.260000000002</v>
      </c>
    </row>
    <row r="38" spans="2:11" x14ac:dyDescent="0.25">
      <c r="K38" s="16"/>
    </row>
    <row r="39" spans="2:11" x14ac:dyDescent="0.25">
      <c r="B39" s="1" t="s">
        <v>113</v>
      </c>
      <c r="C39" s="32">
        <f>SUM(C30:C37)</f>
        <v>465343.28</v>
      </c>
      <c r="F39" s="32">
        <v>457480.0400000001</v>
      </c>
      <c r="G39" s="32">
        <v>465674.56000000006</v>
      </c>
      <c r="H39" s="32">
        <v>465674.56000000006</v>
      </c>
      <c r="I39" s="32">
        <v>465674.56000000006</v>
      </c>
      <c r="J39" s="32">
        <v>465674.56000000006</v>
      </c>
      <c r="K39" s="32">
        <f>SUM(K30:K37)</f>
        <v>465343.28</v>
      </c>
    </row>
    <row r="40" spans="2:11" x14ac:dyDescent="0.25">
      <c r="B40" s="12"/>
      <c r="C40" s="30"/>
      <c r="F40" s="30"/>
      <c r="G40" s="30"/>
      <c r="H40" s="30"/>
      <c r="I40" s="30"/>
      <c r="J40" s="30"/>
      <c r="K40" s="12"/>
    </row>
  </sheetData>
  <sortState xmlns:xlrd2="http://schemas.microsoft.com/office/spreadsheetml/2017/richdata2" ref="B30:B37">
    <sortCondition ref="B30:B37"/>
  </sortState>
  <mergeCells count="1">
    <mergeCell ref="B3:C3"/>
  </mergeCells>
  <hyperlinks>
    <hyperlink ref="B10" r:id="rId1" xr:uid="{10C16D5D-5AEA-4319-8384-C5EC4922574E}"/>
  </hyperlinks>
  <pageMargins left="0.2" right="0.2" top="0.75" bottom="0.75" header="0.3" footer="0.3"/>
  <pageSetup scale="86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D211B-DE22-43B7-ACC1-38247CBC21D3}">
  <dimension ref="A1:O101"/>
  <sheetViews>
    <sheetView topLeftCell="A72" zoomScaleNormal="100" workbookViewId="0">
      <selection activeCell="K7" sqref="K7"/>
    </sheetView>
  </sheetViews>
  <sheetFormatPr defaultRowHeight="15" x14ac:dyDescent="0.25"/>
  <cols>
    <col min="1" max="1" width="11.85546875" bestFit="1" customWidth="1"/>
    <col min="2" max="2" width="29.28515625" customWidth="1"/>
    <col min="3" max="3" width="10" bestFit="1" customWidth="1"/>
    <col min="4" max="4" width="2.5703125" customWidth="1"/>
    <col min="5" max="5" width="13.7109375" bestFit="1" customWidth="1"/>
    <col min="6" max="6" width="12.7109375" bestFit="1" customWidth="1"/>
    <col min="7" max="7" width="16" bestFit="1" customWidth="1"/>
    <col min="8" max="8" width="13.5703125" bestFit="1" customWidth="1"/>
    <col min="9" max="9" width="17.7109375" bestFit="1" customWidth="1"/>
    <col min="10" max="10" width="2.42578125" customWidth="1"/>
    <col min="11" max="11" width="17.42578125" style="35" customWidth="1"/>
    <col min="12" max="15" width="16.140625" bestFit="1" customWidth="1"/>
  </cols>
  <sheetData>
    <row r="1" spans="1:15" ht="15.75" x14ac:dyDescent="0.25">
      <c r="A1" s="37" t="s">
        <v>123</v>
      </c>
    </row>
    <row r="2" spans="1:15" ht="15.75" x14ac:dyDescent="0.25">
      <c r="A2" s="37" t="s">
        <v>157</v>
      </c>
    </row>
    <row r="4" spans="1:15" x14ac:dyDescent="0.25">
      <c r="A4" s="2"/>
      <c r="B4" s="2"/>
      <c r="C4" s="2"/>
      <c r="D4" s="2"/>
      <c r="E4" s="44" t="s">
        <v>120</v>
      </c>
      <c r="F4" s="44"/>
      <c r="G4" s="44"/>
      <c r="H4" s="44"/>
      <c r="I4" s="44"/>
      <c r="J4" s="2"/>
      <c r="K4" s="33"/>
    </row>
    <row r="5" spans="1:15" x14ac:dyDescent="0.25">
      <c r="A5" s="29" t="s">
        <v>82</v>
      </c>
      <c r="B5" s="29" t="s">
        <v>90</v>
      </c>
      <c r="C5" s="29" t="s">
        <v>83</v>
      </c>
      <c r="D5" s="29"/>
      <c r="E5" s="29" t="s">
        <v>91</v>
      </c>
      <c r="F5" s="29" t="s">
        <v>92</v>
      </c>
      <c r="G5" s="29" t="s">
        <v>93</v>
      </c>
      <c r="H5" s="29" t="s">
        <v>94</v>
      </c>
      <c r="I5" s="29" t="s">
        <v>95</v>
      </c>
      <c r="J5" s="12"/>
      <c r="K5" s="34" t="s">
        <v>119</v>
      </c>
      <c r="L5" s="13"/>
      <c r="M5" s="13"/>
      <c r="N5" s="13"/>
      <c r="O5" s="13"/>
    </row>
    <row r="6" spans="1:15" x14ac:dyDescent="0.25">
      <c r="A6" s="13"/>
      <c r="B6" s="13"/>
      <c r="C6" s="13"/>
      <c r="D6" s="13"/>
    </row>
    <row r="7" spans="1:15" x14ac:dyDescent="0.25">
      <c r="A7" s="14" t="s">
        <v>12</v>
      </c>
      <c r="B7" s="15" t="s">
        <v>87</v>
      </c>
      <c r="C7">
        <v>1.6144499999999999E-2</v>
      </c>
      <c r="E7">
        <v>6.0277171844186801E-2</v>
      </c>
      <c r="F7">
        <v>0</v>
      </c>
      <c r="G7">
        <v>0</v>
      </c>
      <c r="H7">
        <v>0</v>
      </c>
      <c r="I7">
        <f t="shared" ref="I7:I52" si="0">SUM(E7:H7)</f>
        <v>6.0277171844186801E-2</v>
      </c>
      <c r="K7" s="36">
        <f>FLOOR(I7*Summary!C$21,0.02)</f>
        <v>310.42</v>
      </c>
      <c r="L7" s="39"/>
      <c r="M7" s="40"/>
      <c r="N7" s="28"/>
      <c r="O7" s="28"/>
    </row>
    <row r="8" spans="1:15" x14ac:dyDescent="0.25">
      <c r="A8" s="14" t="s">
        <v>29</v>
      </c>
      <c r="B8" s="15" t="s">
        <v>87</v>
      </c>
      <c r="C8">
        <v>1.61473E-2</v>
      </c>
      <c r="E8">
        <v>6.0277171844186801E-2</v>
      </c>
      <c r="F8">
        <v>0</v>
      </c>
      <c r="G8">
        <v>0</v>
      </c>
      <c r="H8">
        <v>0</v>
      </c>
      <c r="I8">
        <f t="shared" si="0"/>
        <v>6.0277171844186801E-2</v>
      </c>
      <c r="K8" s="36">
        <f>FLOOR(I8*Summary!C$21,0.02)</f>
        <v>310.42</v>
      </c>
      <c r="L8" s="39"/>
      <c r="M8" s="40"/>
    </row>
    <row r="9" spans="1:15" x14ac:dyDescent="0.25">
      <c r="A9" s="14" t="s">
        <v>31</v>
      </c>
      <c r="B9" s="15" t="s">
        <v>87</v>
      </c>
      <c r="C9">
        <v>1.61472E-2</v>
      </c>
      <c r="E9">
        <v>6.0277171844186801E-2</v>
      </c>
      <c r="F9">
        <v>0</v>
      </c>
      <c r="G9">
        <v>0</v>
      </c>
      <c r="H9">
        <v>0</v>
      </c>
      <c r="I9">
        <f>SUM(E9:H9)</f>
        <v>6.0277171844186801E-2</v>
      </c>
      <c r="K9" s="36">
        <f>FLOOR(I9*Summary!C$21,0.02)</f>
        <v>310.42</v>
      </c>
      <c r="L9" s="39"/>
      <c r="M9" s="40"/>
    </row>
    <row r="10" spans="1:15" x14ac:dyDescent="0.25">
      <c r="A10" s="14" t="s">
        <v>32</v>
      </c>
      <c r="B10" s="15" t="s">
        <v>87</v>
      </c>
      <c r="C10">
        <v>1.6147399999999999E-2</v>
      </c>
      <c r="E10">
        <v>6.0277171844186801E-2</v>
      </c>
      <c r="F10">
        <v>0</v>
      </c>
      <c r="G10">
        <v>0</v>
      </c>
      <c r="H10">
        <v>0</v>
      </c>
      <c r="I10">
        <f t="shared" si="0"/>
        <v>6.0277171844186801E-2</v>
      </c>
      <c r="K10" s="36">
        <f>FLOOR(I10*Summary!C$21,0.02)</f>
        <v>310.42</v>
      </c>
      <c r="L10" s="39"/>
      <c r="M10" s="40"/>
    </row>
    <row r="11" spans="1:15" x14ac:dyDescent="0.25">
      <c r="A11" s="14" t="s">
        <v>33</v>
      </c>
      <c r="B11" s="15" t="s">
        <v>87</v>
      </c>
      <c r="C11">
        <v>1.61473E-2</v>
      </c>
      <c r="E11">
        <v>6.0277171844186801E-2</v>
      </c>
      <c r="F11">
        <v>0</v>
      </c>
      <c r="G11">
        <v>0</v>
      </c>
      <c r="H11">
        <v>0</v>
      </c>
      <c r="I11">
        <f t="shared" si="0"/>
        <v>6.0277171844186801E-2</v>
      </c>
      <c r="K11" s="36">
        <f>FLOOR(I11*Summary!C$21,0.02)</f>
        <v>310.42</v>
      </c>
      <c r="L11" s="39"/>
      <c r="M11" s="40"/>
    </row>
    <row r="12" spans="1:15" x14ac:dyDescent="0.25">
      <c r="A12" s="14" t="s">
        <v>34</v>
      </c>
      <c r="B12" s="15" t="s">
        <v>87</v>
      </c>
      <c r="C12">
        <v>1.61472E-2</v>
      </c>
      <c r="E12">
        <v>6.0277171844186801E-2</v>
      </c>
      <c r="F12">
        <v>0</v>
      </c>
      <c r="G12">
        <v>0</v>
      </c>
      <c r="H12">
        <v>0</v>
      </c>
      <c r="I12">
        <f t="shared" si="0"/>
        <v>6.0277171844186801E-2</v>
      </c>
      <c r="K12" s="36">
        <f>FLOOR(I12*Summary!C$21,0.02)</f>
        <v>310.42</v>
      </c>
      <c r="L12" s="39"/>
      <c r="M12" s="40"/>
    </row>
    <row r="13" spans="1:15" x14ac:dyDescent="0.25">
      <c r="A13" s="14" t="s">
        <v>35</v>
      </c>
      <c r="B13" s="15" t="s">
        <v>87</v>
      </c>
      <c r="C13">
        <v>1.6147399999999999E-2</v>
      </c>
      <c r="E13">
        <v>6.0277171844186801E-2</v>
      </c>
      <c r="F13">
        <v>0</v>
      </c>
      <c r="G13">
        <v>0</v>
      </c>
      <c r="H13">
        <v>0</v>
      </c>
      <c r="I13">
        <f t="shared" si="0"/>
        <v>6.0277171844186801E-2</v>
      </c>
      <c r="K13" s="36">
        <f>FLOOR(I13*Summary!C$21,0.02)</f>
        <v>310.42</v>
      </c>
      <c r="L13" s="39"/>
      <c r="M13" s="40"/>
    </row>
    <row r="14" spans="1:15" x14ac:dyDescent="0.25">
      <c r="A14" s="14" t="s">
        <v>36</v>
      </c>
      <c r="B14" s="15" t="s">
        <v>87</v>
      </c>
      <c r="C14">
        <v>1.61473E-2</v>
      </c>
      <c r="E14">
        <v>6.0277171844186801E-2</v>
      </c>
      <c r="F14">
        <v>0</v>
      </c>
      <c r="G14">
        <v>0</v>
      </c>
      <c r="H14">
        <v>0</v>
      </c>
      <c r="I14">
        <f t="shared" si="0"/>
        <v>6.0277171844186801E-2</v>
      </c>
      <c r="K14" s="36">
        <f>FLOOR(I14*Summary!C$21,0.02)</f>
        <v>310.42</v>
      </c>
      <c r="L14" s="39"/>
      <c r="M14" s="40"/>
    </row>
    <row r="15" spans="1:15" x14ac:dyDescent="0.25">
      <c r="A15" s="14" t="s">
        <v>37</v>
      </c>
      <c r="B15" s="15" t="s">
        <v>87</v>
      </c>
      <c r="C15">
        <v>1.61473E-2</v>
      </c>
      <c r="E15">
        <v>6.0277171844186801E-2</v>
      </c>
      <c r="F15">
        <v>0</v>
      </c>
      <c r="G15">
        <v>0</v>
      </c>
      <c r="H15">
        <v>0</v>
      </c>
      <c r="I15">
        <f t="shared" si="0"/>
        <v>6.0277171844186801E-2</v>
      </c>
      <c r="K15" s="36">
        <f>FLOOR(I15*Summary!C$21,0.02)</f>
        <v>310.42</v>
      </c>
      <c r="L15" s="39"/>
      <c r="M15" s="40"/>
    </row>
    <row r="16" spans="1:15" x14ac:dyDescent="0.25">
      <c r="A16" s="14" t="s">
        <v>38</v>
      </c>
      <c r="B16" s="15" t="s">
        <v>87</v>
      </c>
      <c r="C16">
        <v>1.61473E-2</v>
      </c>
      <c r="E16">
        <v>6.0277171844186801E-2</v>
      </c>
      <c r="F16">
        <v>0</v>
      </c>
      <c r="G16">
        <v>0</v>
      </c>
      <c r="H16">
        <v>0</v>
      </c>
      <c r="I16">
        <f t="shared" si="0"/>
        <v>6.0277171844186801E-2</v>
      </c>
      <c r="K16" s="36">
        <f>FLOOR(I16*Summary!C$21,0.02)</f>
        <v>310.42</v>
      </c>
      <c r="L16" s="39"/>
      <c r="M16" s="40"/>
    </row>
    <row r="17" spans="1:13" x14ac:dyDescent="0.25">
      <c r="A17" s="14" t="s">
        <v>40</v>
      </c>
      <c r="B17" s="15" t="s">
        <v>87</v>
      </c>
      <c r="C17">
        <v>1.61473E-2</v>
      </c>
      <c r="E17">
        <v>6.0277171844186801E-2</v>
      </c>
      <c r="F17">
        <v>0</v>
      </c>
      <c r="G17">
        <v>0</v>
      </c>
      <c r="H17">
        <v>0</v>
      </c>
      <c r="I17">
        <f t="shared" si="0"/>
        <v>6.0277171844186801E-2</v>
      </c>
      <c r="K17" s="36">
        <f>FLOOR(I17*Summary!C$21,0.02)</f>
        <v>310.42</v>
      </c>
      <c r="L17" s="39"/>
      <c r="M17" s="40"/>
    </row>
    <row r="18" spans="1:13" x14ac:dyDescent="0.25">
      <c r="A18" s="14" t="s">
        <v>41</v>
      </c>
      <c r="B18" s="15" t="s">
        <v>87</v>
      </c>
      <c r="C18">
        <v>1.6147399999999999E-2</v>
      </c>
      <c r="E18">
        <v>6.0277171844186801E-2</v>
      </c>
      <c r="F18">
        <v>0</v>
      </c>
      <c r="G18">
        <v>0</v>
      </c>
      <c r="H18">
        <v>0</v>
      </c>
      <c r="I18">
        <f t="shared" si="0"/>
        <v>6.0277171844186801E-2</v>
      </c>
      <c r="K18" s="36">
        <f>FLOOR(I18*Summary!C$21,0.02)</f>
        <v>310.42</v>
      </c>
      <c r="L18" s="39"/>
      <c r="M18" s="40"/>
    </row>
    <row r="19" spans="1:13" x14ac:dyDescent="0.25">
      <c r="A19" s="14" t="s">
        <v>42</v>
      </c>
      <c r="B19" s="15" t="s">
        <v>87</v>
      </c>
      <c r="C19">
        <v>1.6147399999999999E-2</v>
      </c>
      <c r="E19">
        <v>6.0277171844186801E-2</v>
      </c>
      <c r="F19">
        <v>0</v>
      </c>
      <c r="G19">
        <v>0</v>
      </c>
      <c r="H19">
        <v>0</v>
      </c>
      <c r="I19">
        <f t="shared" si="0"/>
        <v>6.0277171844186801E-2</v>
      </c>
      <c r="K19" s="36">
        <f>FLOOR(I19*Summary!C$21,0.02)</f>
        <v>310.42</v>
      </c>
      <c r="L19" s="39"/>
      <c r="M19" s="40"/>
    </row>
    <row r="20" spans="1:13" x14ac:dyDescent="0.25">
      <c r="A20" s="14" t="s">
        <v>43</v>
      </c>
      <c r="B20" s="15" t="s">
        <v>87</v>
      </c>
      <c r="C20">
        <v>1.61473E-2</v>
      </c>
      <c r="E20">
        <v>6.0277171844186801E-2</v>
      </c>
      <c r="F20">
        <v>0</v>
      </c>
      <c r="G20">
        <v>0</v>
      </c>
      <c r="H20">
        <v>0</v>
      </c>
      <c r="I20">
        <f t="shared" si="0"/>
        <v>6.0277171844186801E-2</v>
      </c>
      <c r="K20" s="36">
        <f>FLOOR(I20*Summary!C$21,0.02)</f>
        <v>310.42</v>
      </c>
      <c r="L20" s="39"/>
      <c r="M20" s="40"/>
    </row>
    <row r="21" spans="1:13" x14ac:dyDescent="0.25">
      <c r="A21" s="14" t="s">
        <v>46</v>
      </c>
      <c r="B21" s="15" t="s">
        <v>87</v>
      </c>
      <c r="C21">
        <v>1.6144599999999999E-2</v>
      </c>
      <c r="E21">
        <v>6.0277171844186801E-2</v>
      </c>
      <c r="F21">
        <v>0</v>
      </c>
      <c r="G21">
        <v>0</v>
      </c>
      <c r="H21">
        <v>0</v>
      </c>
      <c r="I21">
        <f t="shared" si="0"/>
        <v>6.0277171844186801E-2</v>
      </c>
      <c r="K21" s="36">
        <f>FLOOR(I21*Summary!C$21,0.02)</f>
        <v>310.42</v>
      </c>
      <c r="L21" s="39"/>
      <c r="M21" s="40"/>
    </row>
    <row r="22" spans="1:13" x14ac:dyDescent="0.25">
      <c r="A22" s="14" t="s">
        <v>52</v>
      </c>
      <c r="B22" s="15" t="s">
        <v>87</v>
      </c>
      <c r="C22">
        <v>1.61473E-2</v>
      </c>
      <c r="E22">
        <v>6.0277171844186801E-2</v>
      </c>
      <c r="F22">
        <v>0</v>
      </c>
      <c r="G22">
        <v>0</v>
      </c>
      <c r="H22">
        <v>0</v>
      </c>
      <c r="I22">
        <f t="shared" si="0"/>
        <v>6.0277171844186801E-2</v>
      </c>
      <c r="K22" s="36">
        <f>FLOOR(I22*Summary!C$21,0.02)</f>
        <v>310.42</v>
      </c>
      <c r="L22" s="39"/>
      <c r="M22" s="40"/>
    </row>
    <row r="23" spans="1:13" x14ac:dyDescent="0.25">
      <c r="A23" s="14" t="s">
        <v>54</v>
      </c>
      <c r="B23" s="15" t="s">
        <v>87</v>
      </c>
      <c r="C23">
        <v>1.6144499999999999E-2</v>
      </c>
      <c r="E23">
        <v>6.0277171844186801E-2</v>
      </c>
      <c r="F23">
        <v>0</v>
      </c>
      <c r="G23">
        <v>0</v>
      </c>
      <c r="H23">
        <v>0</v>
      </c>
      <c r="I23">
        <f t="shared" si="0"/>
        <v>6.0277171844186801E-2</v>
      </c>
      <c r="K23" s="36">
        <f>FLOOR(I23*Summary!C$21,0.02)</f>
        <v>310.42</v>
      </c>
      <c r="L23" s="39"/>
      <c r="M23" s="40"/>
    </row>
    <row r="24" spans="1:13" x14ac:dyDescent="0.25">
      <c r="A24" s="14" t="s">
        <v>57</v>
      </c>
      <c r="B24" s="15" t="s">
        <v>87</v>
      </c>
      <c r="C24">
        <v>1.6144599999999999E-2</v>
      </c>
      <c r="E24">
        <v>6.0277171844186801E-2</v>
      </c>
      <c r="F24">
        <v>0</v>
      </c>
      <c r="G24">
        <v>0</v>
      </c>
      <c r="H24">
        <v>0</v>
      </c>
      <c r="I24">
        <f t="shared" si="0"/>
        <v>6.0277171844186801E-2</v>
      </c>
      <c r="K24" s="36">
        <f>FLOOR(I24*Summary!C$21,0.02)</f>
        <v>310.42</v>
      </c>
      <c r="L24" s="39"/>
      <c r="M24" s="40"/>
    </row>
    <row r="25" spans="1:13" x14ac:dyDescent="0.25">
      <c r="A25" s="14" t="s">
        <v>58</v>
      </c>
      <c r="B25" s="15" t="s">
        <v>87</v>
      </c>
      <c r="C25">
        <v>1.6144599999999999E-2</v>
      </c>
      <c r="E25">
        <v>6.0277171844186801E-2</v>
      </c>
      <c r="F25">
        <v>0</v>
      </c>
      <c r="G25">
        <v>0</v>
      </c>
      <c r="H25">
        <v>0</v>
      </c>
      <c r="I25">
        <f t="shared" si="0"/>
        <v>6.0277171844186801E-2</v>
      </c>
      <c r="K25" s="36">
        <f>FLOOR(I25*Summary!C$21,0.02)</f>
        <v>310.42</v>
      </c>
      <c r="L25" s="39"/>
      <c r="M25" s="40"/>
    </row>
    <row r="26" spans="1:13" x14ac:dyDescent="0.25">
      <c r="A26" s="14" t="s">
        <v>59</v>
      </c>
      <c r="B26" s="15" t="s">
        <v>87</v>
      </c>
      <c r="C26">
        <v>1.6144599999999999E-2</v>
      </c>
      <c r="E26">
        <v>6.0277171844186801E-2</v>
      </c>
      <c r="F26">
        <v>0</v>
      </c>
      <c r="G26">
        <v>0</v>
      </c>
      <c r="H26">
        <v>0</v>
      </c>
      <c r="I26">
        <f t="shared" si="0"/>
        <v>6.0277171844186801E-2</v>
      </c>
      <c r="K26" s="36">
        <f>FLOOR(I26*Summary!C$21,0.02)</f>
        <v>310.42</v>
      </c>
      <c r="L26" s="39"/>
      <c r="M26" s="40"/>
    </row>
    <row r="27" spans="1:13" x14ac:dyDescent="0.25">
      <c r="A27" s="14" t="s">
        <v>60</v>
      </c>
      <c r="B27" s="15" t="s">
        <v>87</v>
      </c>
      <c r="C27">
        <v>1.6144599999999999E-2</v>
      </c>
      <c r="E27">
        <v>6.0277171844186801E-2</v>
      </c>
      <c r="F27">
        <v>0</v>
      </c>
      <c r="G27">
        <v>0</v>
      </c>
      <c r="H27">
        <v>0</v>
      </c>
      <c r="I27">
        <f t="shared" si="0"/>
        <v>6.0277171844186801E-2</v>
      </c>
      <c r="K27" s="36">
        <f>FLOOR(I27*Summary!C$21,0.02)</f>
        <v>310.42</v>
      </c>
      <c r="L27" s="39"/>
      <c r="M27" s="40"/>
    </row>
    <row r="28" spans="1:13" x14ac:dyDescent="0.25">
      <c r="A28" s="14" t="s">
        <v>67</v>
      </c>
      <c r="B28" s="15" t="s">
        <v>87</v>
      </c>
      <c r="C28">
        <v>1.61473E-2</v>
      </c>
      <c r="E28">
        <v>6.0277171844186801E-2</v>
      </c>
      <c r="F28">
        <v>0</v>
      </c>
      <c r="G28">
        <v>0</v>
      </c>
      <c r="H28">
        <v>0</v>
      </c>
      <c r="I28">
        <f t="shared" si="0"/>
        <v>6.0277171844186801E-2</v>
      </c>
      <c r="K28" s="36">
        <f>FLOOR(I28*Summary!C$21,0.02)</f>
        <v>310.42</v>
      </c>
      <c r="L28" s="39"/>
      <c r="M28" s="40"/>
    </row>
    <row r="29" spans="1:13" x14ac:dyDescent="0.25">
      <c r="A29" s="14" t="s">
        <v>68</v>
      </c>
      <c r="B29" s="15" t="s">
        <v>87</v>
      </c>
      <c r="C29">
        <v>1.6147399999999999E-2</v>
      </c>
      <c r="E29">
        <v>6.0277171844186801E-2</v>
      </c>
      <c r="F29">
        <v>0</v>
      </c>
      <c r="G29">
        <v>0</v>
      </c>
      <c r="H29">
        <v>0</v>
      </c>
      <c r="I29">
        <f t="shared" si="0"/>
        <v>6.0277171844186801E-2</v>
      </c>
      <c r="K29" s="36">
        <f>FLOOR(I29*Summary!C$21,0.02)</f>
        <v>310.42</v>
      </c>
      <c r="L29" s="39"/>
      <c r="M29" s="40"/>
    </row>
    <row r="30" spans="1:13" x14ac:dyDescent="0.25">
      <c r="A30" s="14" t="s">
        <v>69</v>
      </c>
      <c r="B30" s="15" t="s">
        <v>87</v>
      </c>
      <c r="C30">
        <v>1.6147399999999999E-2</v>
      </c>
      <c r="E30">
        <v>6.0277171844186801E-2</v>
      </c>
      <c r="F30">
        <v>0</v>
      </c>
      <c r="G30">
        <v>0</v>
      </c>
      <c r="H30">
        <v>0</v>
      </c>
      <c r="I30">
        <f t="shared" si="0"/>
        <v>6.0277171844186801E-2</v>
      </c>
      <c r="K30" s="36">
        <f>FLOOR(I30*Summary!C$21,0.02)</f>
        <v>310.42</v>
      </c>
      <c r="L30" s="39"/>
      <c r="M30" s="40"/>
    </row>
    <row r="31" spans="1:13" x14ac:dyDescent="0.25">
      <c r="A31" s="14" t="s">
        <v>72</v>
      </c>
      <c r="B31" s="15" t="s">
        <v>87</v>
      </c>
      <c r="C31">
        <v>1.61473E-2</v>
      </c>
      <c r="E31">
        <v>6.0277171844186801E-2</v>
      </c>
      <c r="F31">
        <v>0</v>
      </c>
      <c r="G31">
        <v>0</v>
      </c>
      <c r="H31">
        <v>0</v>
      </c>
      <c r="I31">
        <f t="shared" si="0"/>
        <v>6.0277171844186801E-2</v>
      </c>
      <c r="K31" s="36">
        <f>FLOOR(I31*Summary!C$21,0.02)</f>
        <v>310.42</v>
      </c>
      <c r="L31" s="39"/>
      <c r="M31" s="40"/>
    </row>
    <row r="32" spans="1:13" x14ac:dyDescent="0.25">
      <c r="A32" s="14" t="s">
        <v>73</v>
      </c>
      <c r="B32" s="15" t="s">
        <v>87</v>
      </c>
      <c r="C32">
        <v>1.6147399999999999E-2</v>
      </c>
      <c r="E32">
        <v>6.0277171844186801E-2</v>
      </c>
      <c r="F32">
        <v>0</v>
      </c>
      <c r="G32">
        <v>0</v>
      </c>
      <c r="H32">
        <v>0</v>
      </c>
      <c r="I32">
        <f t="shared" si="0"/>
        <v>6.0277171844186801E-2</v>
      </c>
      <c r="K32" s="36">
        <f>FLOOR(I32*Summary!C$21,0.02)</f>
        <v>310.42</v>
      </c>
      <c r="L32" s="39"/>
      <c r="M32" s="40"/>
    </row>
    <row r="33" spans="1:13" x14ac:dyDescent="0.25">
      <c r="A33" s="14" t="s">
        <v>27</v>
      </c>
      <c r="B33" s="15" t="s">
        <v>87</v>
      </c>
      <c r="C33">
        <v>1.6144599999999999E-2</v>
      </c>
      <c r="E33">
        <v>6.0277171844186801E-2</v>
      </c>
      <c r="F33">
        <v>0</v>
      </c>
      <c r="G33">
        <v>0</v>
      </c>
      <c r="H33">
        <v>0</v>
      </c>
      <c r="I33">
        <f t="shared" si="0"/>
        <v>6.0277171844186801E-2</v>
      </c>
      <c r="K33" s="36">
        <f>FLOOR(I33*Summary!C$21,0.02)</f>
        <v>310.42</v>
      </c>
      <c r="L33" s="39"/>
      <c r="M33" s="40"/>
    </row>
    <row r="34" spans="1:13" x14ac:dyDescent="0.25">
      <c r="A34" s="14" t="s">
        <v>27</v>
      </c>
      <c r="B34" s="15" t="s">
        <v>87</v>
      </c>
      <c r="C34">
        <v>1.6144499999999999E-2</v>
      </c>
      <c r="E34">
        <v>6.0277171844186801E-2</v>
      </c>
      <c r="F34">
        <v>0</v>
      </c>
      <c r="G34">
        <v>0</v>
      </c>
      <c r="H34">
        <v>0</v>
      </c>
      <c r="I34">
        <f t="shared" si="0"/>
        <v>6.0277171844186801E-2</v>
      </c>
      <c r="K34" s="36">
        <f>FLOOR(I34*Summary!C$21,0.02)</f>
        <v>310.42</v>
      </c>
      <c r="L34" s="39">
        <f>SUM(K7:K34)</f>
        <v>8691.76</v>
      </c>
      <c r="M34" s="40"/>
    </row>
    <row r="35" spans="1:13" x14ac:dyDescent="0.25">
      <c r="A35" s="14" t="s">
        <v>81</v>
      </c>
      <c r="B35" s="15" t="s">
        <v>89</v>
      </c>
      <c r="C35">
        <v>6.7</v>
      </c>
      <c r="E35">
        <v>0</v>
      </c>
      <c r="F35">
        <v>0</v>
      </c>
      <c r="G35">
        <v>0</v>
      </c>
      <c r="H35">
        <v>0.35348739052442757</v>
      </c>
      <c r="I35">
        <f t="shared" si="0"/>
        <v>0.35348739052442757</v>
      </c>
      <c r="K35" s="36">
        <f>FLOOR(I35*Summary!C$21,0.02)</f>
        <v>1820.46</v>
      </c>
      <c r="L35" s="39"/>
      <c r="M35" s="40"/>
    </row>
    <row r="36" spans="1:13" x14ac:dyDescent="0.25">
      <c r="A36" s="14" t="s">
        <v>3</v>
      </c>
      <c r="B36" s="15" t="s">
        <v>84</v>
      </c>
      <c r="C36">
        <v>6.7284800000000002</v>
      </c>
      <c r="E36">
        <v>0</v>
      </c>
      <c r="F36">
        <v>2.6063303702910316E-2</v>
      </c>
      <c r="G36">
        <v>1.7941890598096262E-2</v>
      </c>
      <c r="H36">
        <v>0</v>
      </c>
      <c r="I36">
        <f t="shared" si="0"/>
        <v>4.4005194301006578E-2</v>
      </c>
      <c r="K36" s="36">
        <f>FLOOR(I36*Summary!C$21,0.02)</f>
        <v>226.62</v>
      </c>
      <c r="L36" s="39"/>
      <c r="M36" s="40"/>
    </row>
    <row r="37" spans="1:13" x14ac:dyDescent="0.25">
      <c r="A37" s="14" t="s">
        <v>79</v>
      </c>
      <c r="B37" s="15" t="s">
        <v>84</v>
      </c>
      <c r="C37">
        <v>69.208299999999994</v>
      </c>
      <c r="E37">
        <v>0</v>
      </c>
      <c r="F37">
        <v>0</v>
      </c>
      <c r="G37">
        <v>9.2274016351406654E-2</v>
      </c>
      <c r="H37">
        <v>0</v>
      </c>
      <c r="I37">
        <f t="shared" si="0"/>
        <v>9.2274016351406654E-2</v>
      </c>
      <c r="K37" s="36">
        <f>FLOOR(I37*Summary!C$21,0.02)</f>
        <v>475.2</v>
      </c>
      <c r="L37" s="39"/>
      <c r="M37" s="40"/>
    </row>
    <row r="38" spans="1:13" x14ac:dyDescent="0.25">
      <c r="A38" s="14" t="s">
        <v>74</v>
      </c>
      <c r="B38" s="15" t="s">
        <v>84</v>
      </c>
      <c r="C38">
        <v>112.73699999999999</v>
      </c>
      <c r="E38">
        <v>0</v>
      </c>
      <c r="F38">
        <v>0</v>
      </c>
      <c r="G38">
        <v>0.15030994521478683</v>
      </c>
      <c r="H38">
        <v>0</v>
      </c>
      <c r="I38">
        <f t="shared" si="0"/>
        <v>0.15030994521478683</v>
      </c>
      <c r="K38" s="36">
        <f>FLOOR(I38*Summary!C$21,0.02)</f>
        <v>774.08</v>
      </c>
      <c r="L38" s="39"/>
      <c r="M38" s="40"/>
    </row>
    <row r="39" spans="1:13" x14ac:dyDescent="0.25">
      <c r="A39" s="14" t="s">
        <v>70</v>
      </c>
      <c r="B39" s="15" t="s">
        <v>84</v>
      </c>
      <c r="C39">
        <v>114.136</v>
      </c>
      <c r="E39">
        <v>0</v>
      </c>
      <c r="F39">
        <v>0</v>
      </c>
      <c r="G39">
        <v>0.15217520341178953</v>
      </c>
      <c r="H39">
        <v>0</v>
      </c>
      <c r="I39">
        <f t="shared" si="0"/>
        <v>0.15217520341178953</v>
      </c>
      <c r="K39" s="36">
        <f>FLOOR(I39*Summary!C$21,0.02)</f>
        <v>783.7</v>
      </c>
      <c r="L39" s="39"/>
      <c r="M39" s="40"/>
    </row>
    <row r="40" spans="1:13" x14ac:dyDescent="0.25">
      <c r="A40" s="14" t="s">
        <v>78</v>
      </c>
      <c r="B40" s="15" t="s">
        <v>84</v>
      </c>
      <c r="C40">
        <v>123.005</v>
      </c>
      <c r="E40">
        <v>0</v>
      </c>
      <c r="F40">
        <v>0</v>
      </c>
      <c r="G40">
        <v>0.16400006041623297</v>
      </c>
      <c r="H40">
        <v>0</v>
      </c>
      <c r="I40">
        <f t="shared" si="0"/>
        <v>0.16400006041623297</v>
      </c>
      <c r="K40" s="36">
        <f>FLOOR(I40*Summary!C$21,0.02)</f>
        <v>844.6</v>
      </c>
      <c r="L40" s="39"/>
      <c r="M40" s="40"/>
    </row>
    <row r="41" spans="1:13" x14ac:dyDescent="0.25">
      <c r="A41" s="14" t="s">
        <v>51</v>
      </c>
      <c r="B41" s="15" t="s">
        <v>84</v>
      </c>
      <c r="C41">
        <v>124.68300000000001</v>
      </c>
      <c r="E41">
        <v>0</v>
      </c>
      <c r="F41">
        <v>0</v>
      </c>
      <c r="G41">
        <v>0.16623730362893521</v>
      </c>
      <c r="H41">
        <v>0</v>
      </c>
      <c r="I41">
        <f t="shared" si="0"/>
        <v>0.16623730362893521</v>
      </c>
      <c r="K41" s="36">
        <f>FLOOR(I41*Summary!C$21,0.02)</f>
        <v>856.12</v>
      </c>
      <c r="L41" s="39"/>
      <c r="M41" s="40"/>
    </row>
    <row r="42" spans="1:13" x14ac:dyDescent="0.25">
      <c r="A42" s="14" t="s">
        <v>50</v>
      </c>
      <c r="B42" s="15" t="s">
        <v>84</v>
      </c>
      <c r="C42">
        <v>127.099</v>
      </c>
      <c r="E42">
        <v>0</v>
      </c>
      <c r="F42">
        <v>0</v>
      </c>
      <c r="G42">
        <v>0.1694585072057461</v>
      </c>
      <c r="H42">
        <v>0</v>
      </c>
      <c r="I42">
        <f t="shared" si="0"/>
        <v>0.1694585072057461</v>
      </c>
      <c r="K42" s="36">
        <f>FLOOR(I42*Summary!C$21,0.02)</f>
        <v>872.7</v>
      </c>
      <c r="L42" s="39"/>
      <c r="M42" s="40"/>
    </row>
    <row r="43" spans="1:13" x14ac:dyDescent="0.25">
      <c r="A43" s="14" t="s">
        <v>49</v>
      </c>
      <c r="B43" s="15" t="s">
        <v>84</v>
      </c>
      <c r="C43">
        <v>158.87200000000001</v>
      </c>
      <c r="E43">
        <v>0</v>
      </c>
      <c r="F43">
        <v>0</v>
      </c>
      <c r="G43">
        <v>0.21182080076783683</v>
      </c>
      <c r="H43">
        <v>0</v>
      </c>
      <c r="I43">
        <f t="shared" si="0"/>
        <v>0.21182080076783683</v>
      </c>
      <c r="K43" s="36">
        <f>FLOOR(I43*Summary!C$21,0.02)</f>
        <v>1090.8600000000001</v>
      </c>
      <c r="L43" s="39"/>
      <c r="M43" s="40"/>
    </row>
    <row r="44" spans="1:13" x14ac:dyDescent="0.25">
      <c r="A44" s="14" t="s">
        <v>48</v>
      </c>
      <c r="B44" s="15" t="s">
        <v>84</v>
      </c>
      <c r="C44">
        <v>160.40799999999999</v>
      </c>
      <c r="E44">
        <v>0</v>
      </c>
      <c r="F44">
        <v>0</v>
      </c>
      <c r="G44">
        <v>0.2138687182736238</v>
      </c>
      <c r="H44">
        <v>0</v>
      </c>
      <c r="I44">
        <f t="shared" si="0"/>
        <v>0.2138687182736238</v>
      </c>
      <c r="K44" s="36">
        <f>FLOOR(I44*Summary!C$21,0.02)</f>
        <v>1101.42</v>
      </c>
      <c r="L44" s="39"/>
      <c r="M44" s="40"/>
    </row>
    <row r="45" spans="1:13" x14ac:dyDescent="0.25">
      <c r="A45" s="14" t="s">
        <v>53</v>
      </c>
      <c r="B45" s="15" t="s">
        <v>84</v>
      </c>
      <c r="C45">
        <v>202.035</v>
      </c>
      <c r="E45">
        <v>0</v>
      </c>
      <c r="F45">
        <v>0</v>
      </c>
      <c r="G45">
        <v>0.26936914927192901</v>
      </c>
      <c r="H45">
        <v>0</v>
      </c>
      <c r="I45">
        <f t="shared" si="0"/>
        <v>0.26936914927192901</v>
      </c>
      <c r="K45" s="36">
        <f>FLOOR(I45*Summary!C$21,0.02)</f>
        <v>1387.24</v>
      </c>
      <c r="L45" s="39"/>
      <c r="M45" s="40"/>
    </row>
    <row r="46" spans="1:13" x14ac:dyDescent="0.25">
      <c r="A46" s="14" t="s">
        <v>75</v>
      </c>
      <c r="B46" s="15" t="s">
        <v>84</v>
      </c>
      <c r="C46">
        <v>262.94400000000002</v>
      </c>
      <c r="E46">
        <v>0</v>
      </c>
      <c r="F46">
        <v>0</v>
      </c>
      <c r="G46">
        <v>0.35057787802191759</v>
      </c>
      <c r="H46">
        <v>0</v>
      </c>
      <c r="I46">
        <f t="shared" si="0"/>
        <v>0.35057787802191759</v>
      </c>
      <c r="K46" s="36">
        <f>FLOOR(I46*Summary!C$21,0.02)</f>
        <v>1805.46</v>
      </c>
      <c r="L46" s="39"/>
      <c r="M46" s="40"/>
    </row>
    <row r="47" spans="1:13" x14ac:dyDescent="0.25">
      <c r="A47" s="14" t="s">
        <v>71</v>
      </c>
      <c r="B47" s="15" t="s">
        <v>84</v>
      </c>
      <c r="C47">
        <v>273.726</v>
      </c>
      <c r="E47">
        <v>0</v>
      </c>
      <c r="F47">
        <v>0</v>
      </c>
      <c r="G47">
        <v>0.3649532989512117</v>
      </c>
      <c r="H47">
        <v>0</v>
      </c>
      <c r="I47">
        <f t="shared" si="0"/>
        <v>0.3649532989512117</v>
      </c>
      <c r="K47" s="36">
        <f>FLOOR(I47*Summary!C$21,0.02)</f>
        <v>1879.5</v>
      </c>
      <c r="L47" s="39"/>
      <c r="M47" s="40"/>
    </row>
    <row r="48" spans="1:13" x14ac:dyDescent="0.25">
      <c r="A48" s="14" t="s">
        <v>56</v>
      </c>
      <c r="B48" s="15" t="s">
        <v>84</v>
      </c>
      <c r="C48">
        <v>276.49799999999999</v>
      </c>
      <c r="E48">
        <v>0</v>
      </c>
      <c r="F48">
        <v>0</v>
      </c>
      <c r="G48">
        <v>0.3686491500749367</v>
      </c>
      <c r="H48">
        <v>0</v>
      </c>
      <c r="I48">
        <f t="shared" si="0"/>
        <v>0.3686491500749367</v>
      </c>
      <c r="K48" s="36">
        <f>FLOOR(I48*Summary!C$21,0.02)</f>
        <v>1898.54</v>
      </c>
      <c r="L48" s="39"/>
      <c r="M48" s="40"/>
    </row>
    <row r="49" spans="1:13" x14ac:dyDescent="0.25">
      <c r="A49" s="14" t="s">
        <v>65</v>
      </c>
      <c r="B49" s="15" t="s">
        <v>84</v>
      </c>
      <c r="C49">
        <v>299.98700000000002</v>
      </c>
      <c r="E49">
        <v>0</v>
      </c>
      <c r="F49">
        <v>0</v>
      </c>
      <c r="G49">
        <v>0.39996655521388957</v>
      </c>
      <c r="H49">
        <v>0</v>
      </c>
      <c r="I49">
        <f t="shared" si="0"/>
        <v>0.39996655521388957</v>
      </c>
      <c r="K49" s="36">
        <f>FLOOR(I49*Summary!C$21,0.02)</f>
        <v>2059.8200000000002</v>
      </c>
      <c r="L49" s="39"/>
      <c r="M49" s="40"/>
    </row>
    <row r="50" spans="1:13" x14ac:dyDescent="0.25">
      <c r="A50" s="14" t="s">
        <v>66</v>
      </c>
      <c r="B50" s="15" t="s">
        <v>84</v>
      </c>
      <c r="C50">
        <v>313.66800000000001</v>
      </c>
      <c r="E50">
        <v>0</v>
      </c>
      <c r="F50">
        <v>0</v>
      </c>
      <c r="G50">
        <v>0.41820715377943141</v>
      </c>
      <c r="H50">
        <v>0</v>
      </c>
      <c r="I50">
        <f t="shared" si="0"/>
        <v>0.41820715377943141</v>
      </c>
      <c r="K50" s="36">
        <f>FLOOR(I50*Summary!C$21,0.02)</f>
        <v>2153.7600000000002</v>
      </c>
      <c r="L50" s="39"/>
      <c r="M50" s="40"/>
    </row>
    <row r="51" spans="1:13" x14ac:dyDescent="0.25">
      <c r="A51" s="14" t="s">
        <v>76</v>
      </c>
      <c r="B51" s="15" t="s">
        <v>84</v>
      </c>
      <c r="C51">
        <v>328.47800000000001</v>
      </c>
      <c r="E51">
        <v>0</v>
      </c>
      <c r="F51">
        <v>0</v>
      </c>
      <c r="G51">
        <v>0.43795302504291195</v>
      </c>
      <c r="H51">
        <v>0</v>
      </c>
      <c r="I51">
        <f t="shared" si="0"/>
        <v>0.43795302504291195</v>
      </c>
      <c r="K51" s="36">
        <f>FLOOR(I51*Summary!C$21,0.02)</f>
        <v>2255.44</v>
      </c>
      <c r="L51" s="39"/>
      <c r="M51" s="40"/>
    </row>
    <row r="52" spans="1:13" x14ac:dyDescent="0.25">
      <c r="A52" s="14" t="s">
        <v>80</v>
      </c>
      <c r="B52" s="15" t="s">
        <v>84</v>
      </c>
      <c r="C52">
        <v>350.738</v>
      </c>
      <c r="E52">
        <v>0</v>
      </c>
      <c r="F52">
        <v>0</v>
      </c>
      <c r="G52">
        <v>0.46763182952130994</v>
      </c>
      <c r="H52">
        <v>0</v>
      </c>
      <c r="I52">
        <f t="shared" si="0"/>
        <v>0.46763182952130994</v>
      </c>
      <c r="K52" s="36">
        <f>FLOOR(I52*Summary!C$21,0.02)</f>
        <v>2408.3000000000002</v>
      </c>
      <c r="L52" s="39"/>
      <c r="M52" s="40"/>
    </row>
    <row r="53" spans="1:13" x14ac:dyDescent="0.25">
      <c r="A53" s="14" t="s">
        <v>97</v>
      </c>
      <c r="B53" s="15" t="s">
        <v>84</v>
      </c>
      <c r="C53">
        <v>314.26</v>
      </c>
      <c r="E53">
        <v>0</v>
      </c>
      <c r="F53">
        <v>3.0543176125580756E-2</v>
      </c>
      <c r="G53">
        <v>0.44002227502271751</v>
      </c>
      <c r="H53">
        <v>0</v>
      </c>
      <c r="I53">
        <v>0.47056545114829829</v>
      </c>
      <c r="K53" s="36">
        <f>FLOOR(I53*Summary!C$21,0.02)</f>
        <v>2423.4</v>
      </c>
      <c r="L53" s="39"/>
      <c r="M53" s="40"/>
    </row>
    <row r="54" spans="1:13" x14ac:dyDescent="0.25">
      <c r="A54" s="14" t="s">
        <v>17</v>
      </c>
      <c r="B54" s="15" t="s">
        <v>84</v>
      </c>
      <c r="C54">
        <v>81.510499999999993</v>
      </c>
      <c r="E54">
        <v>0</v>
      </c>
      <c r="F54">
        <v>0.31573742011213096</v>
      </c>
      <c r="G54">
        <v>0.21735257793678886</v>
      </c>
      <c r="H54">
        <v>0</v>
      </c>
      <c r="I54">
        <f t="shared" ref="I54:I67" si="1">SUM(E54:H54)</f>
        <v>0.53308999804891988</v>
      </c>
      <c r="K54" s="36">
        <f>FLOOR(I54*Summary!C$21,0.02)</f>
        <v>2745.4</v>
      </c>
      <c r="L54" s="39"/>
      <c r="M54" s="40"/>
    </row>
    <row r="55" spans="1:13" x14ac:dyDescent="0.25">
      <c r="A55" s="14" t="s">
        <v>6</v>
      </c>
      <c r="B55" s="15" t="s">
        <v>84</v>
      </c>
      <c r="C55">
        <v>87.102999999999994</v>
      </c>
      <c r="E55">
        <v>0</v>
      </c>
      <c r="F55">
        <v>0.33740041471990656</v>
      </c>
      <c r="G55">
        <v>0.23226531055542687</v>
      </c>
      <c r="H55">
        <v>0</v>
      </c>
      <c r="I55">
        <f t="shared" si="1"/>
        <v>0.56966572527533343</v>
      </c>
      <c r="K55" s="36">
        <f>FLOOR(I55*Summary!C$21,0.02)</f>
        <v>2933.76</v>
      </c>
      <c r="L55" s="39"/>
      <c r="M55" s="40"/>
    </row>
    <row r="56" spans="1:13" x14ac:dyDescent="0.25">
      <c r="A56" s="14" t="s">
        <v>63</v>
      </c>
      <c r="B56" s="15" t="s">
        <v>84</v>
      </c>
      <c r="C56">
        <v>471.73399999999998</v>
      </c>
      <c r="E56">
        <v>0</v>
      </c>
      <c r="F56">
        <v>0</v>
      </c>
      <c r="G56">
        <v>0.62895333116858043</v>
      </c>
      <c r="H56">
        <v>0</v>
      </c>
      <c r="I56">
        <f t="shared" si="1"/>
        <v>0.62895333116858043</v>
      </c>
      <c r="K56" s="36">
        <f>FLOOR(I56*Summary!C$21,0.02)</f>
        <v>3239.1</v>
      </c>
      <c r="L56" s="39"/>
      <c r="M56" s="40"/>
    </row>
    <row r="57" spans="1:13" x14ac:dyDescent="0.25">
      <c r="A57" s="14" t="s">
        <v>62</v>
      </c>
      <c r="B57" s="15" t="s">
        <v>84</v>
      </c>
      <c r="C57">
        <v>474.31400000000002</v>
      </c>
      <c r="E57">
        <v>0</v>
      </c>
      <c r="F57">
        <v>0</v>
      </c>
      <c r="G57">
        <v>0.63239319260408222</v>
      </c>
      <c r="H57">
        <v>0</v>
      </c>
      <c r="I57">
        <f t="shared" si="1"/>
        <v>0.63239319260408222</v>
      </c>
      <c r="K57" s="36">
        <f>FLOOR(I57*Summary!C$21,0.02)</f>
        <v>3256.82</v>
      </c>
      <c r="L57" s="39"/>
      <c r="M57" s="40"/>
    </row>
    <row r="58" spans="1:13" x14ac:dyDescent="0.25">
      <c r="A58" s="14" t="s">
        <v>77</v>
      </c>
      <c r="B58" s="15" t="s">
        <v>84</v>
      </c>
      <c r="C58">
        <v>511.57900000000001</v>
      </c>
      <c r="E58">
        <v>0</v>
      </c>
      <c r="F58">
        <v>0</v>
      </c>
      <c r="G58">
        <v>0.68207785787306252</v>
      </c>
      <c r="H58">
        <v>0</v>
      </c>
      <c r="I58">
        <f t="shared" si="1"/>
        <v>0.68207785787306252</v>
      </c>
      <c r="K58" s="36">
        <f>FLOOR(I58*Summary!C$21,0.02)</f>
        <v>3512.7000000000003</v>
      </c>
      <c r="L58" s="39"/>
      <c r="M58" s="40"/>
    </row>
    <row r="59" spans="1:13" x14ac:dyDescent="0.25">
      <c r="A59" s="14" t="s">
        <v>64</v>
      </c>
      <c r="B59" s="15" t="s">
        <v>84</v>
      </c>
      <c r="C59">
        <v>624.45799999999997</v>
      </c>
      <c r="E59">
        <v>0</v>
      </c>
      <c r="F59">
        <v>0</v>
      </c>
      <c r="G59">
        <v>0.83257712879476453</v>
      </c>
      <c r="H59">
        <v>0</v>
      </c>
      <c r="I59">
        <f t="shared" si="1"/>
        <v>0.83257712879476453</v>
      </c>
      <c r="K59" s="36">
        <f>FLOOR(I59*Summary!C$21,0.02)</f>
        <v>4287.76</v>
      </c>
      <c r="L59" s="39"/>
      <c r="M59" s="40"/>
    </row>
    <row r="60" spans="1:13" x14ac:dyDescent="0.25">
      <c r="A60" s="14" t="s">
        <v>44</v>
      </c>
      <c r="B60" s="15" t="s">
        <v>84</v>
      </c>
      <c r="C60">
        <v>128.95500000000001</v>
      </c>
      <c r="E60">
        <v>0</v>
      </c>
      <c r="F60">
        <v>0.4995174733385252</v>
      </c>
      <c r="G60">
        <v>0.3438661483838108</v>
      </c>
      <c r="H60">
        <v>0</v>
      </c>
      <c r="I60">
        <f t="shared" si="1"/>
        <v>0.84338362172233605</v>
      </c>
      <c r="K60" s="36">
        <f>FLOOR(I60*Summary!C$21,0.02)</f>
        <v>4343.42</v>
      </c>
      <c r="L60" s="39"/>
      <c r="M60" s="40"/>
    </row>
    <row r="61" spans="1:13" x14ac:dyDescent="0.25">
      <c r="A61" s="14" t="s">
        <v>61</v>
      </c>
      <c r="B61" s="15" t="s">
        <v>84</v>
      </c>
      <c r="C61">
        <v>638.53200000000004</v>
      </c>
      <c r="E61">
        <v>0</v>
      </c>
      <c r="F61">
        <v>0</v>
      </c>
      <c r="G61">
        <v>0.8513417062533889</v>
      </c>
      <c r="H61">
        <v>0</v>
      </c>
      <c r="I61">
        <f t="shared" si="1"/>
        <v>0.8513417062533889</v>
      </c>
      <c r="K61" s="36">
        <f>FLOOR(I61*Summary!C$21,0.02)</f>
        <v>4384.4000000000005</v>
      </c>
      <c r="L61" s="39"/>
      <c r="M61" s="40"/>
    </row>
    <row r="62" spans="1:13" x14ac:dyDescent="0.25">
      <c r="A62" s="14" t="s">
        <v>55</v>
      </c>
      <c r="B62" s="15" t="s">
        <v>84</v>
      </c>
      <c r="C62">
        <v>645.34699999999998</v>
      </c>
      <c r="E62">
        <v>0</v>
      </c>
      <c r="F62">
        <v>0</v>
      </c>
      <c r="G62">
        <v>0.86042800690569243</v>
      </c>
      <c r="H62">
        <v>0</v>
      </c>
      <c r="I62">
        <f t="shared" si="1"/>
        <v>0.86042800690569243</v>
      </c>
      <c r="K62" s="36">
        <f>FLOOR(I62*Summary!C$21,0.02)</f>
        <v>4431.2</v>
      </c>
      <c r="L62" s="39"/>
      <c r="M62" s="40"/>
    </row>
    <row r="63" spans="1:13" x14ac:dyDescent="0.25">
      <c r="A63" s="14" t="s">
        <v>24</v>
      </c>
      <c r="B63" s="15" t="s">
        <v>84</v>
      </c>
      <c r="C63">
        <v>163.77699999999999</v>
      </c>
      <c r="E63">
        <v>0</v>
      </c>
      <c r="F63">
        <v>0.63440326649578238</v>
      </c>
      <c r="G63">
        <v>0.43672107466833687</v>
      </c>
      <c r="H63">
        <v>0</v>
      </c>
      <c r="I63">
        <f t="shared" si="1"/>
        <v>1.0711243411641194</v>
      </c>
      <c r="K63" s="36">
        <f>FLOOR(I63*Summary!C$21,0.02)</f>
        <v>5516.28</v>
      </c>
      <c r="L63" s="39"/>
      <c r="M63" s="40"/>
    </row>
    <row r="64" spans="1:13" x14ac:dyDescent="0.25">
      <c r="A64" s="14" t="s">
        <v>7</v>
      </c>
      <c r="B64" s="15" t="s">
        <v>84</v>
      </c>
      <c r="C64">
        <v>169.46899999999999</v>
      </c>
      <c r="E64">
        <v>0</v>
      </c>
      <c r="F64">
        <v>0.65645168228611928</v>
      </c>
      <c r="G64">
        <v>0.45189912993258141</v>
      </c>
      <c r="H64">
        <v>0</v>
      </c>
      <c r="I64">
        <f t="shared" si="1"/>
        <v>1.1083508122187007</v>
      </c>
      <c r="K64" s="36">
        <f>FLOOR(I64*Summary!C$21,0.02)</f>
        <v>5708</v>
      </c>
      <c r="L64" s="39"/>
      <c r="M64" s="40"/>
    </row>
    <row r="65" spans="1:13" x14ac:dyDescent="0.25">
      <c r="A65" s="14" t="s">
        <v>28</v>
      </c>
      <c r="B65" s="15" t="s">
        <v>84</v>
      </c>
      <c r="C65">
        <v>177.73</v>
      </c>
      <c r="E65">
        <v>0</v>
      </c>
      <c r="F65">
        <v>0.68845132438801182</v>
      </c>
      <c r="G65">
        <v>0.47392757591605361</v>
      </c>
      <c r="H65">
        <v>0</v>
      </c>
      <c r="I65">
        <f t="shared" si="1"/>
        <v>1.1623789003040654</v>
      </c>
      <c r="K65" s="36">
        <f>FLOOR(I65*Summary!C$21,0.02)</f>
        <v>5986.24</v>
      </c>
      <c r="L65" s="39"/>
      <c r="M65" s="40"/>
    </row>
    <row r="66" spans="1:13" x14ac:dyDescent="0.25">
      <c r="A66" s="14" t="s">
        <v>47</v>
      </c>
      <c r="B66" s="15" t="s">
        <v>84</v>
      </c>
      <c r="C66">
        <v>455.97800000000001</v>
      </c>
      <c r="E66">
        <v>0</v>
      </c>
      <c r="F66">
        <v>0</v>
      </c>
      <c r="G66">
        <v>1.2158923547574991</v>
      </c>
      <c r="H66">
        <v>0</v>
      </c>
      <c r="I66">
        <f t="shared" si="1"/>
        <v>1.2158923547574991</v>
      </c>
      <c r="K66" s="36">
        <f>FLOOR(I66*Summary!C$21,0.02)</f>
        <v>6261.84</v>
      </c>
      <c r="L66" s="39"/>
      <c r="M66" s="40"/>
    </row>
    <row r="67" spans="1:13" x14ac:dyDescent="0.25">
      <c r="A67" s="14" t="s">
        <v>25</v>
      </c>
      <c r="B67" s="15" t="s">
        <v>84</v>
      </c>
      <c r="C67">
        <v>488.54700000000003</v>
      </c>
      <c r="E67">
        <v>0</v>
      </c>
      <c r="F67">
        <v>0</v>
      </c>
      <c r="G67">
        <v>1.3027395230465326</v>
      </c>
      <c r="H67">
        <v>0</v>
      </c>
      <c r="I67">
        <f t="shared" si="1"/>
        <v>1.3027395230465326</v>
      </c>
      <c r="K67" s="36">
        <f>FLOOR(I67*Summary!C$21,0.02)</f>
        <v>6709.1</v>
      </c>
      <c r="L67" s="39"/>
      <c r="M67" s="40"/>
    </row>
    <row r="68" spans="1:13" x14ac:dyDescent="0.25">
      <c r="A68" s="14" t="s">
        <v>96</v>
      </c>
      <c r="B68" s="15" t="s">
        <v>84</v>
      </c>
      <c r="C68">
        <v>325.822</v>
      </c>
      <c r="E68">
        <v>0</v>
      </c>
      <c r="F68">
        <v>0.82767552683641077</v>
      </c>
      <c r="G68">
        <v>0.71929635863741481</v>
      </c>
      <c r="H68">
        <v>0</v>
      </c>
      <c r="I68">
        <v>1.5469718854738255</v>
      </c>
      <c r="K68" s="36">
        <f>FLOOR(I68*Summary!C$21,0.02)</f>
        <v>7966.9000000000005</v>
      </c>
      <c r="L68" s="39"/>
      <c r="M68" s="40"/>
    </row>
    <row r="69" spans="1:13" x14ac:dyDescent="0.25">
      <c r="A69" s="14" t="s">
        <v>11</v>
      </c>
      <c r="B69" s="15" t="s">
        <v>84</v>
      </c>
      <c r="C69">
        <v>297.666</v>
      </c>
      <c r="E69">
        <v>0</v>
      </c>
      <c r="F69">
        <v>1.1530329821936756</v>
      </c>
      <c r="G69">
        <v>0.79374402640312836</v>
      </c>
      <c r="H69">
        <v>0</v>
      </c>
      <c r="I69">
        <f>SUM(E69:H69)</f>
        <v>1.9467770085968039</v>
      </c>
      <c r="K69" s="36">
        <f>FLOOR(I69*Summary!C$21,0.02)</f>
        <v>10025.9</v>
      </c>
      <c r="L69" s="39"/>
      <c r="M69" s="40"/>
    </row>
    <row r="70" spans="1:13" x14ac:dyDescent="0.25">
      <c r="A70" s="14" t="s">
        <v>23</v>
      </c>
      <c r="B70" s="15" t="s">
        <v>84</v>
      </c>
      <c r="C70">
        <v>430.41500000000002</v>
      </c>
      <c r="E70">
        <v>0</v>
      </c>
      <c r="F70">
        <v>1.6672468170059422</v>
      </c>
      <c r="G70">
        <v>1.1477271005902676</v>
      </c>
      <c r="H70">
        <v>0</v>
      </c>
      <c r="I70">
        <f>SUM(E70:H70)</f>
        <v>2.8149739175962099</v>
      </c>
      <c r="K70" s="36">
        <f>FLOOR(I70*Summary!C$21,0.02)</f>
        <v>14497.1</v>
      </c>
      <c r="L70" s="39"/>
      <c r="M70" s="40"/>
    </row>
    <row r="71" spans="1:13" x14ac:dyDescent="0.25">
      <c r="A71" s="14" t="s">
        <v>45</v>
      </c>
      <c r="B71" s="15" t="s">
        <v>84</v>
      </c>
      <c r="C71">
        <v>434.459</v>
      </c>
      <c r="E71">
        <v>0</v>
      </c>
      <c r="F71">
        <v>1.6829115734107423</v>
      </c>
      <c r="G71">
        <v>1.1585106662066771</v>
      </c>
      <c r="H71">
        <v>0</v>
      </c>
      <c r="I71">
        <f>SUM(E71:H71)</f>
        <v>2.8414222396174194</v>
      </c>
      <c r="K71" s="36">
        <f>FLOOR(I71*Summary!C$21,0.02)</f>
        <v>14633.32</v>
      </c>
      <c r="L71" s="39"/>
      <c r="M71" s="40"/>
    </row>
    <row r="72" spans="1:13" x14ac:dyDescent="0.25">
      <c r="A72" s="14" t="s">
        <v>26</v>
      </c>
      <c r="B72" s="15" t="s">
        <v>84</v>
      </c>
      <c r="C72">
        <v>523.68499999999995</v>
      </c>
      <c r="E72">
        <v>0</v>
      </c>
      <c r="F72">
        <v>2.0285355978851962</v>
      </c>
      <c r="G72">
        <v>1.3964370820547938</v>
      </c>
      <c r="H72">
        <v>0</v>
      </c>
      <c r="I72">
        <f>SUM(E72:H72)</f>
        <v>3.42497267993999</v>
      </c>
      <c r="K72" s="36">
        <f>FLOOR(I72*Summary!C$21,0.02)</f>
        <v>17638.600000000002</v>
      </c>
      <c r="L72" s="39"/>
      <c r="M72" s="40"/>
    </row>
    <row r="73" spans="1:13" x14ac:dyDescent="0.25">
      <c r="A73" s="14" t="s">
        <v>98</v>
      </c>
      <c r="B73" s="15" t="s">
        <v>84</v>
      </c>
      <c r="C73">
        <v>603.34100000000001</v>
      </c>
      <c r="E73">
        <v>0</v>
      </c>
      <c r="F73">
        <v>1.9612360237563646</v>
      </c>
      <c r="G73">
        <v>1.4794764037315051</v>
      </c>
      <c r="H73">
        <v>0</v>
      </c>
      <c r="I73">
        <v>3.4407124274878695</v>
      </c>
      <c r="K73" s="36">
        <f>FLOOR(I73*Summary!C$21,0.02)</f>
        <v>17719.66</v>
      </c>
      <c r="L73" s="39"/>
      <c r="M73" s="40"/>
    </row>
    <row r="74" spans="1:13" x14ac:dyDescent="0.25">
      <c r="A74" s="14" t="s">
        <v>30</v>
      </c>
      <c r="B74" s="15" t="s">
        <v>84</v>
      </c>
      <c r="C74">
        <v>579.42899999999997</v>
      </c>
      <c r="E74">
        <v>0</v>
      </c>
      <c r="F74">
        <v>2.2444644260328666</v>
      </c>
      <c r="G74">
        <v>1.5450817610165026</v>
      </c>
      <c r="H74">
        <v>0</v>
      </c>
      <c r="I74">
        <f t="shared" ref="I74:I85" si="2">SUM(E74:H74)</f>
        <v>3.7895461870493694</v>
      </c>
      <c r="K74" s="36">
        <f>FLOOR(I74*Summary!C$21,0.02)</f>
        <v>19516.16</v>
      </c>
      <c r="L74" s="39"/>
      <c r="M74" s="40"/>
    </row>
    <row r="75" spans="1:13" x14ac:dyDescent="0.25">
      <c r="A75" s="14" t="s">
        <v>18</v>
      </c>
      <c r="B75" s="15" t="s">
        <v>84</v>
      </c>
      <c r="C75">
        <v>624.99199999999996</v>
      </c>
      <c r="E75">
        <v>0</v>
      </c>
      <c r="F75">
        <v>2.4209563390081148</v>
      </c>
      <c r="G75">
        <v>1.6665782002302714</v>
      </c>
      <c r="H75">
        <v>0</v>
      </c>
      <c r="I75">
        <f t="shared" si="2"/>
        <v>4.0875345392383862</v>
      </c>
      <c r="K75" s="36">
        <f>FLOOR(I75*Summary!C$21,0.02)</f>
        <v>21050.799999999999</v>
      </c>
      <c r="L75" s="39"/>
      <c r="M75" s="40"/>
    </row>
    <row r="76" spans="1:13" x14ac:dyDescent="0.25">
      <c r="A76" s="14" t="s">
        <v>20</v>
      </c>
      <c r="B76" s="15" t="s">
        <v>84</v>
      </c>
      <c r="C76">
        <v>633.42899999999997</v>
      </c>
      <c r="E76">
        <v>0</v>
      </c>
      <c r="F76">
        <v>2.4536377311414728</v>
      </c>
      <c r="G76">
        <v>1.6890759606421535</v>
      </c>
      <c r="H76">
        <v>0</v>
      </c>
      <c r="I76">
        <f t="shared" si="2"/>
        <v>4.1427136917836265</v>
      </c>
      <c r="K76" s="36">
        <f>FLOOR(I76*Summary!C$21,0.02)</f>
        <v>21334.959999999999</v>
      </c>
      <c r="L76" s="39"/>
      <c r="M76" s="40"/>
    </row>
    <row r="77" spans="1:13" x14ac:dyDescent="0.25">
      <c r="A77" s="14" t="s">
        <v>15</v>
      </c>
      <c r="B77" s="15" t="s">
        <v>84</v>
      </c>
      <c r="C77">
        <v>636.43799999999999</v>
      </c>
      <c r="E77">
        <v>0</v>
      </c>
      <c r="F77">
        <v>2.465293332531691</v>
      </c>
      <c r="G77">
        <v>1.6970996374324052</v>
      </c>
      <c r="H77">
        <v>0</v>
      </c>
      <c r="I77">
        <f t="shared" si="2"/>
        <v>4.1623929699640962</v>
      </c>
      <c r="K77" s="36">
        <f>FLOOR(I77*Summary!C$21,0.02)</f>
        <v>21436.32</v>
      </c>
      <c r="L77" s="39"/>
      <c r="M77" s="40"/>
    </row>
    <row r="78" spans="1:13" x14ac:dyDescent="0.25">
      <c r="A78" s="14" t="s">
        <v>21</v>
      </c>
      <c r="B78" s="15" t="s">
        <v>84</v>
      </c>
      <c r="C78">
        <v>636.54700000000003</v>
      </c>
      <c r="E78">
        <v>0</v>
      </c>
      <c r="F78">
        <v>2.4657155527216332</v>
      </c>
      <c r="G78">
        <v>1.6973902923909088</v>
      </c>
      <c r="H78">
        <v>0</v>
      </c>
      <c r="I78">
        <f t="shared" si="2"/>
        <v>4.1631058451125416</v>
      </c>
      <c r="K78" s="36">
        <f>FLOOR(I78*Summary!C$21,0.02)</f>
        <v>21439.98</v>
      </c>
      <c r="L78" s="39"/>
      <c r="M78" s="40"/>
    </row>
    <row r="79" spans="1:13" x14ac:dyDescent="0.25">
      <c r="A79" s="14" t="s">
        <v>19</v>
      </c>
      <c r="B79" s="15" t="s">
        <v>84</v>
      </c>
      <c r="C79">
        <v>637.12099999999998</v>
      </c>
      <c r="E79">
        <v>0</v>
      </c>
      <c r="F79">
        <v>2.4679389874833428</v>
      </c>
      <c r="G79">
        <v>1.6989208974017442</v>
      </c>
      <c r="H79">
        <v>0</v>
      </c>
      <c r="I79">
        <f t="shared" si="2"/>
        <v>4.1668598848850866</v>
      </c>
      <c r="K79" s="36">
        <f>FLOOR(I79*Summary!C$21,0.02)</f>
        <v>21459.32</v>
      </c>
      <c r="L79" s="39"/>
      <c r="M79" s="40"/>
    </row>
    <row r="80" spans="1:13" x14ac:dyDescent="0.25">
      <c r="A80" s="14" t="s">
        <v>13</v>
      </c>
      <c r="B80" s="15" t="s">
        <v>84</v>
      </c>
      <c r="C80">
        <v>638.46400000000006</v>
      </c>
      <c r="E80">
        <v>0</v>
      </c>
      <c r="F80">
        <v>2.4731412050529884</v>
      </c>
      <c r="G80">
        <v>1.7025020864776195</v>
      </c>
      <c r="H80">
        <v>0</v>
      </c>
      <c r="I80">
        <f t="shared" si="2"/>
        <v>4.1756432915306076</v>
      </c>
      <c r="K80" s="36">
        <f>FLOOR(I80*Summary!C$21,0.02)</f>
        <v>21504.560000000001</v>
      </c>
      <c r="L80" s="39"/>
      <c r="M80" s="40"/>
    </row>
    <row r="81" spans="1:13" x14ac:dyDescent="0.25">
      <c r="A81" s="14" t="s">
        <v>14</v>
      </c>
      <c r="B81" s="15" t="s">
        <v>84</v>
      </c>
      <c r="C81">
        <v>641.01900000000001</v>
      </c>
      <c r="E81">
        <v>0</v>
      </c>
      <c r="F81">
        <v>2.4830382012484047</v>
      </c>
      <c r="G81">
        <v>1.7093151453673143</v>
      </c>
      <c r="H81">
        <v>0</v>
      </c>
      <c r="I81">
        <f t="shared" si="2"/>
        <v>4.192353346615719</v>
      </c>
      <c r="K81" s="36">
        <f>FLOOR(I81*Summary!C$21,0.02)</f>
        <v>21590.600000000002</v>
      </c>
      <c r="L81" s="39"/>
      <c r="M81" s="40"/>
    </row>
    <row r="82" spans="1:13" x14ac:dyDescent="0.25">
      <c r="A82" s="14" t="s">
        <v>22</v>
      </c>
      <c r="B82" s="15" t="s">
        <v>84</v>
      </c>
      <c r="C82">
        <v>642.74199999999996</v>
      </c>
      <c r="E82">
        <v>0</v>
      </c>
      <c r="F82">
        <v>2.4897123791132585</v>
      </c>
      <c r="G82">
        <v>1.7139096269590737</v>
      </c>
      <c r="H82">
        <v>0</v>
      </c>
      <c r="I82">
        <f t="shared" si="2"/>
        <v>4.2036220060723322</v>
      </c>
      <c r="K82" s="36">
        <f>FLOOR(I82*Summary!C$21,0.02)</f>
        <v>21648.639999999999</v>
      </c>
      <c r="L82" s="39"/>
      <c r="M82" s="40"/>
    </row>
    <row r="83" spans="1:13" x14ac:dyDescent="0.25">
      <c r="A83" s="14" t="s">
        <v>16</v>
      </c>
      <c r="B83" s="15" t="s">
        <v>121</v>
      </c>
      <c r="C83">
        <v>217.61600000000001</v>
      </c>
      <c r="E83">
        <v>0.20032419851841621</v>
      </c>
      <c r="F83">
        <v>0.84295292526878751</v>
      </c>
      <c r="G83">
        <v>0.58028595825436302</v>
      </c>
      <c r="H83">
        <v>0</v>
      </c>
      <c r="I83">
        <f t="shared" si="2"/>
        <v>1.6235630820415667</v>
      </c>
      <c r="K83" s="36">
        <f>FLOOR(I83*Summary!C$21,0.02)</f>
        <v>8361.34</v>
      </c>
      <c r="L83" s="39"/>
      <c r="M83" s="40"/>
    </row>
    <row r="84" spans="1:13" x14ac:dyDescent="0.25">
      <c r="A84" s="14" t="s">
        <v>39</v>
      </c>
      <c r="B84" s="15" t="s">
        <v>121</v>
      </c>
      <c r="C84">
        <v>419.62099999999998</v>
      </c>
      <c r="E84">
        <v>0</v>
      </c>
      <c r="F84">
        <v>1.6254353974625664</v>
      </c>
      <c r="G84">
        <v>1.1189442600206512</v>
      </c>
      <c r="H84">
        <v>0</v>
      </c>
      <c r="I84">
        <f t="shared" si="2"/>
        <v>2.7443796574832175</v>
      </c>
      <c r="K84" s="36">
        <f>FLOOR(I84*Summary!C$21,0.02)</f>
        <v>14133.54</v>
      </c>
      <c r="L84" s="39"/>
      <c r="M84" s="40"/>
    </row>
    <row r="85" spans="1:13" x14ac:dyDescent="0.25">
      <c r="A85" s="14" t="s">
        <v>4</v>
      </c>
      <c r="B85" s="15" t="s">
        <v>86</v>
      </c>
      <c r="C85">
        <v>17.7486</v>
      </c>
      <c r="E85">
        <v>0</v>
      </c>
      <c r="F85">
        <v>6.8750617093529892E-2</v>
      </c>
      <c r="G85">
        <v>4.7327693545848593E-2</v>
      </c>
      <c r="H85">
        <v>0</v>
      </c>
      <c r="I85">
        <f t="shared" si="2"/>
        <v>0.11607831063937848</v>
      </c>
      <c r="K85" s="36">
        <f>FLOOR(I85*Summary!C$21,0.02)</f>
        <v>597.80000000000007</v>
      </c>
      <c r="L85" s="39"/>
      <c r="M85" s="40"/>
    </row>
    <row r="86" spans="1:13" x14ac:dyDescent="0.25">
      <c r="A86" s="14" t="s">
        <v>109</v>
      </c>
      <c r="B86" s="15" t="s">
        <v>88</v>
      </c>
      <c r="C86">
        <v>0.02</v>
      </c>
      <c r="E86">
        <v>0</v>
      </c>
      <c r="F86">
        <v>0</v>
      </c>
      <c r="G86">
        <v>0</v>
      </c>
      <c r="H86">
        <v>1.0551862403714255E-3</v>
      </c>
      <c r="I86">
        <v>1.0551862403714255E-3</v>
      </c>
      <c r="K86" s="38">
        <v>5.22</v>
      </c>
      <c r="L86" s="39"/>
      <c r="M86" s="40"/>
    </row>
    <row r="87" spans="1:13" x14ac:dyDescent="0.25">
      <c r="A87" s="14" t="s">
        <v>106</v>
      </c>
      <c r="B87" s="15" t="s">
        <v>88</v>
      </c>
      <c r="C87">
        <v>0.04</v>
      </c>
      <c r="E87">
        <v>0</v>
      </c>
      <c r="F87">
        <v>0</v>
      </c>
      <c r="G87">
        <v>0</v>
      </c>
      <c r="H87">
        <v>2.110372480742851E-3</v>
      </c>
      <c r="I87">
        <v>2.110372480742851E-3</v>
      </c>
      <c r="K87" s="36">
        <v>10.44</v>
      </c>
      <c r="L87" s="39"/>
      <c r="M87" s="40"/>
    </row>
    <row r="88" spans="1:13" x14ac:dyDescent="0.25">
      <c r="A88" s="14" t="s">
        <v>107</v>
      </c>
      <c r="B88" s="15" t="s">
        <v>88</v>
      </c>
      <c r="C88">
        <v>0.12</v>
      </c>
      <c r="E88">
        <v>0</v>
      </c>
      <c r="F88">
        <v>0</v>
      </c>
      <c r="G88">
        <v>0</v>
      </c>
      <c r="H88">
        <v>6.3311174422285531E-3</v>
      </c>
      <c r="I88">
        <v>6.3311174422285531E-3</v>
      </c>
      <c r="K88" s="36">
        <v>31.34</v>
      </c>
      <c r="L88" s="39"/>
      <c r="M88" s="40"/>
    </row>
    <row r="89" spans="1:13" x14ac:dyDescent="0.25">
      <c r="A89" s="14" t="s">
        <v>108</v>
      </c>
      <c r="B89" s="15" t="s">
        <v>88</v>
      </c>
      <c r="C89">
        <v>0.46</v>
      </c>
      <c r="E89">
        <v>0</v>
      </c>
      <c r="F89">
        <v>0</v>
      </c>
      <c r="G89">
        <v>0</v>
      </c>
      <c r="H89">
        <v>2.4269283528542789E-2</v>
      </c>
      <c r="I89">
        <v>2.4269283528542789E-2</v>
      </c>
      <c r="K89" s="36">
        <v>120.13</v>
      </c>
      <c r="L89" s="39"/>
      <c r="M89" s="40"/>
    </row>
    <row r="90" spans="1:13" x14ac:dyDescent="0.25">
      <c r="A90" s="14" t="s">
        <v>103</v>
      </c>
      <c r="B90" s="15" t="s">
        <v>88</v>
      </c>
      <c r="C90">
        <v>0.56000000000000005</v>
      </c>
      <c r="E90">
        <v>0</v>
      </c>
      <c r="F90">
        <v>0</v>
      </c>
      <c r="G90">
        <v>0</v>
      </c>
      <c r="H90">
        <v>2.9545214730399921E-2</v>
      </c>
      <c r="I90">
        <v>2.9545214730399921E-2</v>
      </c>
      <c r="K90" s="36">
        <v>146.25</v>
      </c>
      <c r="L90" s="39"/>
      <c r="M90" s="40"/>
    </row>
    <row r="91" spans="1:13" x14ac:dyDescent="0.25">
      <c r="A91" s="14" t="s">
        <v>100</v>
      </c>
      <c r="B91" s="15" t="s">
        <v>88</v>
      </c>
      <c r="C91">
        <v>1.52</v>
      </c>
      <c r="E91">
        <v>0</v>
      </c>
      <c r="F91">
        <v>0</v>
      </c>
      <c r="G91">
        <v>0</v>
      </c>
      <c r="H91">
        <v>8.0194154268228346E-2</v>
      </c>
      <c r="I91">
        <v>8.0194154268228346E-2</v>
      </c>
      <c r="K91" s="36">
        <v>396.96</v>
      </c>
      <c r="L91" s="39"/>
      <c r="M91" s="40"/>
    </row>
    <row r="92" spans="1:13" x14ac:dyDescent="0.25">
      <c r="A92" s="14" t="s">
        <v>104</v>
      </c>
      <c r="B92" s="15" t="s">
        <v>88</v>
      </c>
      <c r="C92">
        <v>2.5099999999999998</v>
      </c>
      <c r="E92">
        <v>0</v>
      </c>
      <c r="F92">
        <v>0</v>
      </c>
      <c r="G92">
        <v>0</v>
      </c>
      <c r="H92">
        <v>0.13242587316661389</v>
      </c>
      <c r="I92">
        <v>0.13242587316661389</v>
      </c>
      <c r="K92" s="36">
        <v>655.51</v>
      </c>
      <c r="L92" s="39"/>
      <c r="M92" s="40"/>
    </row>
    <row r="93" spans="1:13" x14ac:dyDescent="0.25">
      <c r="A93" s="14" t="s">
        <v>105</v>
      </c>
      <c r="B93" s="15" t="s">
        <v>88</v>
      </c>
      <c r="C93">
        <v>3.75</v>
      </c>
      <c r="E93">
        <v>0</v>
      </c>
      <c r="F93">
        <v>0</v>
      </c>
      <c r="G93">
        <v>0</v>
      </c>
      <c r="H93">
        <v>0.19784742006964229</v>
      </c>
      <c r="I93">
        <v>0.19784742006964229</v>
      </c>
      <c r="K93" s="36">
        <v>979.34</v>
      </c>
      <c r="L93" s="39"/>
      <c r="M93" s="40"/>
    </row>
    <row r="94" spans="1:13" x14ac:dyDescent="0.25">
      <c r="A94" s="14" t="s">
        <v>102</v>
      </c>
      <c r="B94" s="15" t="s">
        <v>88</v>
      </c>
      <c r="C94">
        <v>7.9</v>
      </c>
      <c r="E94">
        <v>0</v>
      </c>
      <c r="F94">
        <v>0</v>
      </c>
      <c r="G94">
        <v>0</v>
      </c>
      <c r="H94">
        <v>0.41679856494671313</v>
      </c>
      <c r="I94">
        <v>0.41679856494671313</v>
      </c>
      <c r="K94" s="36">
        <v>2063.15</v>
      </c>
      <c r="L94" s="39"/>
      <c r="M94" s="40"/>
    </row>
    <row r="95" spans="1:13" x14ac:dyDescent="0.25">
      <c r="A95" s="14" t="s">
        <v>101</v>
      </c>
      <c r="B95" s="15" t="s">
        <v>88</v>
      </c>
      <c r="C95">
        <v>8.25</v>
      </c>
      <c r="E95">
        <v>0</v>
      </c>
      <c r="F95">
        <v>0</v>
      </c>
      <c r="G95">
        <v>0</v>
      </c>
      <c r="H95">
        <v>0.43526432415321309</v>
      </c>
      <c r="I95">
        <v>0.43526432415321309</v>
      </c>
      <c r="K95" s="36">
        <v>2154.56</v>
      </c>
      <c r="L95" s="39"/>
      <c r="M95" s="40"/>
    </row>
    <row r="96" spans="1:13" x14ac:dyDescent="0.25">
      <c r="A96" s="14" t="s">
        <v>99</v>
      </c>
      <c r="B96" s="15" t="s">
        <v>88</v>
      </c>
      <c r="C96">
        <v>13.59</v>
      </c>
      <c r="E96">
        <v>0</v>
      </c>
      <c r="F96">
        <v>0</v>
      </c>
      <c r="G96">
        <v>0</v>
      </c>
      <c r="H96">
        <v>0.71699905033238365</v>
      </c>
      <c r="I96">
        <v>0.71699905033238365</v>
      </c>
      <c r="K96" s="36">
        <v>3549.14</v>
      </c>
      <c r="L96" s="39"/>
      <c r="M96" s="40"/>
    </row>
    <row r="97" spans="1:13" x14ac:dyDescent="0.25">
      <c r="A97" s="14" t="s">
        <v>110</v>
      </c>
      <c r="B97" s="15" t="s">
        <v>88</v>
      </c>
      <c r="C97">
        <v>144.12</v>
      </c>
      <c r="E97">
        <v>0</v>
      </c>
      <c r="F97">
        <v>0</v>
      </c>
      <c r="G97">
        <v>0</v>
      </c>
      <c r="H97">
        <v>7.6036720481164934</v>
      </c>
      <c r="I97">
        <v>7.6036720481164934</v>
      </c>
      <c r="K97" s="36">
        <v>37638.160000000003</v>
      </c>
      <c r="L97" s="39"/>
      <c r="M97" s="40"/>
    </row>
    <row r="98" spans="1:13" x14ac:dyDescent="0.25">
      <c r="A98" s="14" t="s">
        <v>5</v>
      </c>
      <c r="B98" s="15" t="s">
        <v>86</v>
      </c>
      <c r="C98">
        <v>17.727499999999999</v>
      </c>
      <c r="E98">
        <v>0</v>
      </c>
      <c r="F98">
        <v>6.8668884561348564E-2</v>
      </c>
      <c r="G98">
        <v>4.7271429145624495E-2</v>
      </c>
      <c r="H98">
        <v>0</v>
      </c>
      <c r="I98">
        <f>SUM(E98:H98)</f>
        <v>0.11594031370697305</v>
      </c>
      <c r="K98" s="36">
        <f>FLOOR(I98*Summary!C$21,0.02)</f>
        <v>597.08000000000004</v>
      </c>
      <c r="L98" s="39"/>
      <c r="M98" s="40"/>
    </row>
    <row r="99" spans="1:13" x14ac:dyDescent="0.25">
      <c r="A99" s="14" t="s">
        <v>8</v>
      </c>
      <c r="B99" s="15" t="s">
        <v>122</v>
      </c>
      <c r="C99">
        <v>106.217</v>
      </c>
      <c r="E99">
        <v>5.8955454204768706E-3</v>
      </c>
      <c r="F99">
        <v>0.4114400175689048</v>
      </c>
      <c r="G99">
        <v>0.28323392410440257</v>
      </c>
      <c r="H99">
        <v>0</v>
      </c>
      <c r="I99">
        <f>SUM(E99:H99)</f>
        <v>0.70056948709378419</v>
      </c>
      <c r="K99" s="36">
        <f>FLOOR(I99*Summary!C$21,0.02)</f>
        <v>3607.92</v>
      </c>
      <c r="L99" s="39"/>
      <c r="M99" s="40"/>
    </row>
    <row r="100" spans="1:13" x14ac:dyDescent="0.25">
      <c r="A100" s="14" t="s">
        <v>9</v>
      </c>
      <c r="B100" s="15" t="s">
        <v>122</v>
      </c>
      <c r="C100">
        <v>320</v>
      </c>
      <c r="E100">
        <v>0</v>
      </c>
      <c r="F100">
        <v>1.2395455117547054</v>
      </c>
      <c r="G100">
        <v>0.85329896074459666</v>
      </c>
      <c r="H100">
        <v>0</v>
      </c>
      <c r="I100">
        <f>SUM(E100:H100)</f>
        <v>2.0928444724993023</v>
      </c>
      <c r="K100" s="36">
        <f>FLOOR(I100*Summary!C$21,0.02)</f>
        <v>10778.14</v>
      </c>
      <c r="L100" s="39"/>
      <c r="M100" s="40"/>
    </row>
    <row r="101" spans="1:13" x14ac:dyDescent="0.25">
      <c r="A101" s="14" t="s">
        <v>10</v>
      </c>
      <c r="B101" s="15" t="s">
        <v>122</v>
      </c>
      <c r="C101">
        <v>463.78899999999999</v>
      </c>
      <c r="E101">
        <v>0</v>
      </c>
      <c r="F101">
        <v>1.7965236667225095</v>
      </c>
      <c r="G101">
        <v>1.2367208490774242</v>
      </c>
      <c r="H101">
        <v>0</v>
      </c>
      <c r="I101">
        <f>SUM(E101:H101)</f>
        <v>3.0332445157999337</v>
      </c>
      <c r="K101" s="36">
        <f>FLOOR(I101*Summary!C$21,0.02)</f>
        <v>15621.2</v>
      </c>
      <c r="L101" s="39"/>
      <c r="M101" s="40"/>
    </row>
  </sheetData>
  <sortState xmlns:xlrd2="http://schemas.microsoft.com/office/spreadsheetml/2017/richdata2" ref="A7:K101">
    <sortCondition ref="B7:B101"/>
  </sortState>
  <mergeCells count="1">
    <mergeCell ref="E4:I4"/>
  </mergeCells>
  <printOptions horizontalCentered="1"/>
  <pageMargins left="0.25" right="0.25" top="0.5" bottom="0.75" header="0.3" footer="0.3"/>
  <pageSetup scale="90" orientation="landscape" horizontalDpi="4294967295" verticalDpi="4294967295" r:id="rId1"/>
  <headerFooter>
    <oddFooter>&amp;CPage &amp;P of 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Summary</vt:lpstr>
      <vt:lpstr>Assessment Roll</vt:lpstr>
      <vt:lpstr>'Assessment Roll'!Print_Area</vt:lpstr>
      <vt:lpstr>'Assessment Roll'!Print_Titles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Myers</dc:creator>
  <cp:lastModifiedBy>marti holland</cp:lastModifiedBy>
  <cp:lastPrinted>2023-08-03T17:59:06Z</cp:lastPrinted>
  <dcterms:created xsi:type="dcterms:W3CDTF">2018-08-30T18:36:38Z</dcterms:created>
  <dcterms:modified xsi:type="dcterms:W3CDTF">2025-02-18T15:32:22Z</dcterms:modified>
</cp:coreProperties>
</file>