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9029"/>
  <workbookPr/>
  <mc:AlternateContent xmlns:mc="http://schemas.openxmlformats.org/markup-compatibility/2006">
    <mc:Choice Requires="x15">
      <x15ac:absPath xmlns:x15ac="http://schemas.microsoft.com/office/spreadsheetml/2010/11/ac" url="S:\RD Board Agendas\RD Board Meeting 4.5.18\"/>
    </mc:Choice>
  </mc:AlternateContent>
  <bookViews>
    <workbookView xWindow="0" yWindow="0" windowWidth="19200" windowHeight="6660"/>
  </bookViews>
  <sheets>
    <sheet name="Sheet1" sheetId="1" r:id="rId1"/>
    <sheet name="Sheet2" sheetId="2" r:id="rId2"/>
  </sheets>
  <calcPr calcId="162913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7" i="1" l="1"/>
  <c r="M81" i="1" l="1"/>
  <c r="M49" i="1"/>
  <c r="M34" i="1"/>
  <c r="N17" i="1" l="1"/>
  <c r="M17" i="1"/>
  <c r="M10" i="1" l="1"/>
  <c r="J89" i="1" l="1"/>
  <c r="N78" i="1"/>
  <c r="N10" i="1" l="1"/>
  <c r="J10" i="1"/>
  <c r="N89" i="1"/>
  <c r="N20" i="1" s="1"/>
  <c r="N24" i="1" s="1"/>
  <c r="N57" i="1"/>
  <c r="N19" i="1" s="1"/>
  <c r="N23" i="1" l="1"/>
  <c r="J76" i="1"/>
  <c r="J17" i="1" l="1"/>
  <c r="J57" i="1" l="1"/>
  <c r="N12" i="1" l="1"/>
  <c r="M89" i="1"/>
  <c r="M20" i="1" s="1"/>
  <c r="M24" i="1" l="1"/>
  <c r="M57" i="1"/>
  <c r="M19" i="1" s="1"/>
  <c r="M21" i="1" l="1"/>
  <c r="K89" i="1"/>
  <c r="K20" i="1" s="1"/>
  <c r="K24" i="1" s="1"/>
  <c r="L89" i="1"/>
  <c r="L20" i="1" s="1"/>
  <c r="L24" i="1" s="1"/>
  <c r="K57" i="1"/>
  <c r="K19" i="1" s="1"/>
  <c r="L57" i="1"/>
  <c r="L19" i="1" s="1"/>
  <c r="K17" i="1"/>
  <c r="L17" i="1"/>
  <c r="K10" i="1"/>
  <c r="K23" i="1" l="1"/>
  <c r="K21" i="1"/>
  <c r="L21" i="1"/>
  <c r="F17" i="1"/>
  <c r="F10" i="1"/>
  <c r="F57" i="1" l="1"/>
  <c r="F89" i="1"/>
  <c r="F20" i="1" s="1"/>
  <c r="H6" i="1"/>
  <c r="H7" i="1"/>
  <c r="H11" i="1"/>
  <c r="H12" i="1"/>
  <c r="H18" i="1"/>
  <c r="H22" i="1"/>
  <c r="H25" i="1"/>
  <c r="H26" i="1"/>
  <c r="H27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9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5" i="1"/>
  <c r="F19" i="1" l="1"/>
  <c r="F21" i="1" s="1"/>
  <c r="D17" i="1"/>
  <c r="H17" i="1" s="1"/>
  <c r="J20" i="1"/>
  <c r="J19" i="1"/>
  <c r="D30" i="1"/>
  <c r="H30" i="1" s="1"/>
  <c r="D10" i="1"/>
  <c r="H10" i="1" s="1"/>
  <c r="N21" i="1" l="1"/>
  <c r="J24" i="1"/>
  <c r="J21" i="1"/>
  <c r="D61" i="1" l="1"/>
  <c r="C61" i="1"/>
  <c r="C89" i="1" s="1"/>
  <c r="D57" i="1"/>
  <c r="D89" i="1" l="1"/>
  <c r="H61" i="1"/>
  <c r="D19" i="1"/>
  <c r="H19" i="1" s="1"/>
  <c r="H57" i="1"/>
  <c r="D23" i="1" l="1"/>
  <c r="H23" i="1" s="1"/>
  <c r="D20" i="1"/>
  <c r="H89" i="1"/>
  <c r="D24" i="1" l="1"/>
  <c r="H24" i="1" s="1"/>
  <c r="H20" i="1"/>
  <c r="D21" i="1"/>
  <c r="H21" i="1" s="1"/>
  <c r="J23" i="1" l="1"/>
  <c r="M23" i="1" l="1"/>
  <c r="L23" i="1" l="1"/>
  <c r="L10" i="1"/>
</calcChain>
</file>

<file path=xl/sharedStrings.xml><?xml version="1.0" encoding="utf-8"?>
<sst xmlns="http://schemas.openxmlformats.org/spreadsheetml/2006/main" count="114" uniqueCount="87">
  <si>
    <t>2016 APPROVED BUDGET</t>
  </si>
  <si>
    <t>NOTES</t>
  </si>
  <si>
    <t>ACCOUNT NAME/NUMBER</t>
  </si>
  <si>
    <t>Water Delivery by Tenants</t>
  </si>
  <si>
    <t>EXPENSE</t>
  </si>
  <si>
    <t>WD</t>
  </si>
  <si>
    <t>M&amp;O</t>
  </si>
  <si>
    <t>Water Delivery Expenses</t>
  </si>
  <si>
    <t>Regular Employees</t>
  </si>
  <si>
    <t>Communications</t>
  </si>
  <si>
    <t>Insurance -</t>
  </si>
  <si>
    <t>Maintenance Equipment</t>
  </si>
  <si>
    <t>Maintenance Bldg &amp; improvements</t>
  </si>
  <si>
    <t>Maintenance Supplies</t>
  </si>
  <si>
    <t>Pump Maintenance</t>
  </si>
  <si>
    <t>General Maintenance</t>
  </si>
  <si>
    <t>Memberships</t>
  </si>
  <si>
    <t>Miscellaneous</t>
  </si>
  <si>
    <t>Office Expense</t>
  </si>
  <si>
    <t>Auditing &amp; Fiscal Services</t>
  </si>
  <si>
    <t>Information Services</t>
  </si>
  <si>
    <t>Legal Services</t>
  </si>
  <si>
    <t>Architecture, Engineering &amp; Planning</t>
  </si>
  <si>
    <t>Drainage Expense</t>
  </si>
  <si>
    <t>Levee Maintenance</t>
  </si>
  <si>
    <t>Road Maintenance &amp; Construction Serv.</t>
  </si>
  <si>
    <t>Ditch Maintenance</t>
  </si>
  <si>
    <t>Professional &amp; Specialized</t>
  </si>
  <si>
    <t>Publications &amp; Legal Notice</t>
  </si>
  <si>
    <t>Rents &amp; Leases</t>
  </si>
  <si>
    <t>Transportation &amp; Travel</t>
  </si>
  <si>
    <t>Pump Fuel</t>
  </si>
  <si>
    <t>Vehicle Fuel</t>
  </si>
  <si>
    <t>Utilities</t>
  </si>
  <si>
    <t xml:space="preserve"> Capitalized Expense SINKING FUND</t>
  </si>
  <si>
    <t>Total WD Expenses</t>
  </si>
  <si>
    <t>Insurance -Property &amp; Liab</t>
  </si>
  <si>
    <t>M&amp;O Expenses</t>
  </si>
  <si>
    <t>Rabobank LOC  Interest -payable</t>
  </si>
  <si>
    <t>Total M&amp;O Expense</t>
  </si>
  <si>
    <t>W/D Expenses</t>
  </si>
  <si>
    <t>Water Delivery-Winter Water</t>
  </si>
  <si>
    <t>Other Income</t>
  </si>
  <si>
    <t>Staff Training/Travel/Seminars</t>
  </si>
  <si>
    <t>TOTAL EXPENSES</t>
  </si>
  <si>
    <t>W/D INCOME</t>
  </si>
  <si>
    <t>TOTAL W/D INCOME</t>
  </si>
  <si>
    <t>M&amp;O INCOME</t>
  </si>
  <si>
    <t>TOTAL M&amp;O INCOME</t>
  </si>
  <si>
    <t>M&amp;O &amp; Other</t>
  </si>
  <si>
    <t>INTAKE- Pump Expense</t>
  </si>
  <si>
    <t>Beginning Cash $342,500-estimated</t>
  </si>
  <si>
    <t>NET INCOME/LOSS</t>
  </si>
  <si>
    <t>Mike, Jeff percentage of RD included</t>
  </si>
  <si>
    <t xml:space="preserve">2016 ACTUAL </t>
  </si>
  <si>
    <t>VARIANCE for 2016</t>
  </si>
  <si>
    <t>Annual</t>
  </si>
  <si>
    <t>WAPA ONLY</t>
  </si>
  <si>
    <t>Projected YE</t>
  </si>
  <si>
    <t>CPG Employees Salaries &amp; Benefits</t>
  </si>
  <si>
    <t>Marti/Jose</t>
  </si>
  <si>
    <t>Mike/Jeff</t>
  </si>
  <si>
    <t>Entertainment functions</t>
  </si>
  <si>
    <t>Using the same pumps as last year?</t>
  </si>
  <si>
    <t xml:space="preserve">Innovative Controls </t>
  </si>
  <si>
    <t>Based on acres planted 2017 (5,000)</t>
  </si>
  <si>
    <t>Health Ins Jose/Marti</t>
  </si>
  <si>
    <t>Outside Labor</t>
  </si>
  <si>
    <t>Outsisde Labor</t>
  </si>
  <si>
    <t>M&amp;O /Flood Control + 5%</t>
  </si>
  <si>
    <t>Wood Rogers</t>
  </si>
  <si>
    <t>17/18 M&amp;O Assessment + 5%</t>
  </si>
  <si>
    <t>maintenance agreements</t>
  </si>
  <si>
    <t>CPG 1/2 Reimb for Gravel Grant</t>
  </si>
  <si>
    <t>1/2 2017 = 298,000 + 1/2 2018 480,000</t>
  </si>
  <si>
    <r>
      <rPr>
        <sz val="14"/>
        <color theme="1"/>
        <rFont val="Times New Roman"/>
        <family val="1"/>
      </rPr>
      <t xml:space="preserve"> </t>
    </r>
    <r>
      <rPr>
        <sz val="14"/>
        <color rgb="FFFF0000"/>
        <rFont val="Times New Roman"/>
        <family val="1"/>
      </rPr>
      <t>Interest</t>
    </r>
    <r>
      <rPr>
        <sz val="14"/>
        <color theme="1"/>
        <rFont val="Times New Roman"/>
        <family val="1"/>
      </rPr>
      <t xml:space="preserve"> </t>
    </r>
  </si>
  <si>
    <t>Grant Income/LOC Rec'd</t>
  </si>
  <si>
    <t>2018 APPROVED BUDGET</t>
  </si>
  <si>
    <t>Rabobank LOC</t>
  </si>
  <si>
    <t>Addt' l Flood Fight Income - OES</t>
  </si>
  <si>
    <t>REVISED</t>
  </si>
  <si>
    <t>Cross Canal FEMA Reimb - 75%</t>
  </si>
  <si>
    <t>RD Employee Health Ins</t>
  </si>
  <si>
    <t>RD Employees Salaries, P/R Tax, W/C, etc.</t>
  </si>
  <si>
    <t>Actual Income/Expenses as of 3/31/18</t>
  </si>
  <si>
    <t>CPG - Gravel Grant Contribution/Misc</t>
  </si>
  <si>
    <t>Power Reimbursements -WDCWA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</si>
</sst>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#,##0.00;[Red]#,##0.00"/>
    <numFmt numFmtId="165" formatCode="&quot;$&quot;#,##0"/>
    <numFmt numFmtId="166" formatCode="_([$$-409]* #,##0.00_);_([$$-409]* \(#,##0.00\);_([$$-409]* &quot;-&quot;??_);_(@_)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Calibri"/>
      <family val="2"/>
      <scheme val="minor"/>
    </font>
    <font>
      <sz val="14"/>
      <name val="Times New Roman"/>
      <family val="1"/>
    </font>
    <font>
      <b/>
      <sz val="14"/>
      <color theme="1"/>
      <name val="Times New Roman"/>
      <family val="1"/>
    </font>
    <font>
      <b/>
      <sz val="14"/>
      <color theme="1"/>
      <name val="Calibri"/>
      <family val="2"/>
      <scheme val="minor"/>
    </font>
    <font>
      <b/>
      <u/>
      <sz val="14"/>
      <color theme="1"/>
      <name val="Times New Roman"/>
      <family val="1"/>
    </font>
    <font>
      <b/>
      <sz val="14"/>
      <color rgb="FFFF0000"/>
      <name val="Times New Roman"/>
      <family val="1"/>
    </font>
    <font>
      <sz val="14"/>
      <color rgb="FFFF0000"/>
      <name val="Times New Roman"/>
      <family val="1"/>
    </font>
    <font>
      <sz val="14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trike/>
      <sz val="14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25">
    <xf numFmtId="0" fontId="0" fillId="0" borderId="0" xfId="0"/>
    <xf numFmtId="0" fontId="2" fillId="0" borderId="0" xfId="0" applyFont="1"/>
    <xf numFmtId="43" fontId="3" fillId="0" borderId="6" xfId="0" applyNumberFormat="1" applyFont="1" applyFill="1" applyBorder="1" applyAlignment="1"/>
    <xf numFmtId="0" fontId="4" fillId="0" borderId="0" xfId="0" applyFont="1"/>
    <xf numFmtId="164" fontId="4" fillId="0" borderId="0" xfId="0" applyNumberFormat="1" applyFont="1"/>
    <xf numFmtId="4" fontId="4" fillId="0" borderId="0" xfId="0" applyNumberFormat="1" applyFont="1"/>
    <xf numFmtId="0" fontId="6" fillId="0" borderId="0" xfId="0" applyFont="1"/>
    <xf numFmtId="0" fontId="6" fillId="0" borderId="3" xfId="0" applyFont="1" applyBorder="1"/>
    <xf numFmtId="164" fontId="6" fillId="0" borderId="3" xfId="0" applyNumberFormat="1" applyFont="1" applyBorder="1"/>
    <xf numFmtId="4" fontId="6" fillId="0" borderId="3" xfId="0" applyNumberFormat="1" applyFont="1" applyBorder="1" applyAlignment="1">
      <alignment horizontal="center" wrapText="1"/>
    </xf>
    <xf numFmtId="0" fontId="6" fillId="0" borderId="4" xfId="0" applyFont="1" applyBorder="1" applyAlignment="1">
      <alignment horizontal="center"/>
    </xf>
    <xf numFmtId="0" fontId="7" fillId="0" borderId="0" xfId="0" applyFont="1"/>
    <xf numFmtId="0" fontId="6" fillId="2" borderId="0" xfId="0" applyFont="1" applyFill="1"/>
    <xf numFmtId="0" fontId="6" fillId="0" borderId="0" xfId="0" applyFont="1" applyBorder="1"/>
    <xf numFmtId="164" fontId="6" fillId="0" borderId="0" xfId="0" applyNumberFormat="1" applyFont="1" applyBorder="1"/>
    <xf numFmtId="0" fontId="6" fillId="0" borderId="0" xfId="0" applyFont="1" applyBorder="1" applyAlignment="1">
      <alignment horizontal="center"/>
    </xf>
    <xf numFmtId="4" fontId="6" fillId="0" borderId="0" xfId="0" applyNumberFormat="1" applyFont="1" applyBorder="1"/>
    <xf numFmtId="44" fontId="2" fillId="0" borderId="0" xfId="2" applyFont="1"/>
    <xf numFmtId="164" fontId="2" fillId="0" borderId="0" xfId="2" applyNumberFormat="1" applyFont="1"/>
    <xf numFmtId="44" fontId="5" fillId="0" borderId="1" xfId="2" applyFont="1" applyFill="1" applyBorder="1" applyAlignment="1">
      <alignment horizontal="right"/>
    </xf>
    <xf numFmtId="4" fontId="2" fillId="0" borderId="0" xfId="0" applyNumberFormat="1" applyFont="1"/>
    <xf numFmtId="44" fontId="5" fillId="0" borderId="7" xfId="2" applyFont="1" applyFill="1" applyBorder="1" applyAlignment="1">
      <alignment horizontal="right"/>
    </xf>
    <xf numFmtId="44" fontId="2" fillId="0" borderId="0" xfId="2" applyFont="1" applyBorder="1"/>
    <xf numFmtId="164" fontId="2" fillId="0" borderId="0" xfId="2" applyNumberFormat="1" applyFont="1" applyBorder="1"/>
    <xf numFmtId="44" fontId="5" fillId="0" borderId="0" xfId="2" applyFont="1" applyFill="1" applyBorder="1" applyAlignment="1">
      <alignment horizontal="right"/>
    </xf>
    <xf numFmtId="44" fontId="2" fillId="0" borderId="5" xfId="2" applyFont="1" applyBorder="1"/>
    <xf numFmtId="164" fontId="2" fillId="0" borderId="5" xfId="2" applyNumberFormat="1" applyFont="1" applyBorder="1"/>
    <xf numFmtId="44" fontId="5" fillId="0" borderId="5" xfId="2" applyFont="1" applyFill="1" applyBorder="1" applyAlignment="1">
      <alignment horizontal="right"/>
    </xf>
    <xf numFmtId="4" fontId="2" fillId="0" borderId="5" xfId="0" applyNumberFormat="1" applyFont="1" applyBorder="1"/>
    <xf numFmtId="0" fontId="2" fillId="0" borderId="0" xfId="0" applyFont="1" applyAlignment="1">
      <alignment wrapText="1"/>
    </xf>
    <xf numFmtId="0" fontId="6" fillId="0" borderId="8" xfId="0" applyFont="1" applyBorder="1"/>
    <xf numFmtId="44" fontId="6" fillId="0" borderId="8" xfId="2" applyFont="1" applyBorder="1"/>
    <xf numFmtId="164" fontId="6" fillId="0" borderId="8" xfId="2" applyNumberFormat="1" applyFont="1" applyBorder="1"/>
    <xf numFmtId="164" fontId="6" fillId="0" borderId="0" xfId="2" applyNumberFormat="1" applyFont="1"/>
    <xf numFmtId="44" fontId="6" fillId="0" borderId="0" xfId="2" applyFont="1" applyBorder="1"/>
    <xf numFmtId="164" fontId="6" fillId="0" borderId="0" xfId="2" applyNumberFormat="1" applyFont="1" applyBorder="1"/>
    <xf numFmtId="44" fontId="6" fillId="0" borderId="5" xfId="2" applyFont="1" applyBorder="1"/>
    <xf numFmtId="164" fontId="6" fillId="0" borderId="5" xfId="2" applyNumberFormat="1" applyFont="1" applyBorder="1"/>
    <xf numFmtId="44" fontId="6" fillId="0" borderId="0" xfId="2" applyFont="1"/>
    <xf numFmtId="0" fontId="2" fillId="0" borderId="8" xfId="0" applyFont="1" applyBorder="1"/>
    <xf numFmtId="164" fontId="8" fillId="0" borderId="10" xfId="2" applyNumberFormat="1" applyFont="1" applyBorder="1"/>
    <xf numFmtId="44" fontId="2" fillId="0" borderId="8" xfId="2" applyFont="1" applyBorder="1"/>
    <xf numFmtId="44" fontId="5" fillId="0" borderId="0" xfId="2" applyFont="1" applyFill="1" applyBorder="1" applyAlignment="1"/>
    <xf numFmtId="0" fontId="2" fillId="0" borderId="0" xfId="0" applyFont="1" applyBorder="1"/>
    <xf numFmtId="4" fontId="2" fillId="0" borderId="0" xfId="0" applyNumberFormat="1" applyFont="1" applyBorder="1"/>
    <xf numFmtId="44" fontId="5" fillId="0" borderId="5" xfId="2" applyFont="1" applyFill="1" applyBorder="1" applyAlignment="1"/>
    <xf numFmtId="44" fontId="3" fillId="0" borderId="8" xfId="2" applyFont="1" applyFill="1" applyBorder="1" applyAlignment="1">
      <alignment horizontal="right"/>
    </xf>
    <xf numFmtId="164" fontId="6" fillId="0" borderId="10" xfId="2" applyNumberFormat="1" applyFont="1" applyBorder="1"/>
    <xf numFmtId="44" fontId="3" fillId="0" borderId="8" xfId="2" applyFont="1" applyFill="1" applyBorder="1" applyAlignment="1"/>
    <xf numFmtId="43" fontId="5" fillId="0" borderId="0" xfId="1" applyFont="1" applyFill="1" applyBorder="1" applyAlignment="1">
      <alignment horizontal="right"/>
    </xf>
    <xf numFmtId="0" fontId="11" fillId="0" borderId="0" xfId="0" applyFont="1"/>
    <xf numFmtId="43" fontId="3" fillId="0" borderId="8" xfId="1" applyFont="1" applyFill="1" applyBorder="1" applyAlignment="1">
      <alignment horizontal="right"/>
    </xf>
    <xf numFmtId="164" fontId="6" fillId="0" borderId="9" xfId="2" applyNumberFormat="1" applyFont="1" applyBorder="1"/>
    <xf numFmtId="0" fontId="10" fillId="0" borderId="0" xfId="0" applyFont="1"/>
    <xf numFmtId="0" fontId="4" fillId="0" borderId="0" xfId="0" applyFont="1" applyBorder="1"/>
    <xf numFmtId="44" fontId="4" fillId="0" borderId="0" xfId="2" applyFont="1" applyBorder="1"/>
    <xf numFmtId="164" fontId="4" fillId="0" borderId="0" xfId="2" applyNumberFormat="1" applyFont="1" applyBorder="1"/>
    <xf numFmtId="4" fontId="4" fillId="0" borderId="0" xfId="0" applyNumberFormat="1" applyFont="1" applyBorder="1"/>
    <xf numFmtId="164" fontId="4" fillId="0" borderId="0" xfId="0" applyNumberFormat="1" applyFont="1" applyBorder="1"/>
    <xf numFmtId="0" fontId="12" fillId="0" borderId="0" xfId="0" applyFont="1"/>
    <xf numFmtId="165" fontId="12" fillId="0" borderId="0" xfId="0" applyNumberFormat="1" applyFont="1"/>
    <xf numFmtId="165" fontId="0" fillId="0" borderId="0" xfId="0" applyNumberFormat="1"/>
    <xf numFmtId="43" fontId="3" fillId="0" borderId="0" xfId="0" applyNumberFormat="1" applyFont="1" applyFill="1" applyBorder="1" applyAlignment="1"/>
    <xf numFmtId="0" fontId="15" fillId="0" borderId="0" xfId="0" applyFont="1" applyAlignment="1">
      <alignment wrapText="1"/>
    </xf>
    <xf numFmtId="0" fontId="2" fillId="0" borderId="0" xfId="0" applyFont="1" applyFill="1"/>
    <xf numFmtId="44" fontId="2" fillId="0" borderId="0" xfId="2" applyFont="1" applyFill="1" applyBorder="1"/>
    <xf numFmtId="164" fontId="2" fillId="0" borderId="0" xfId="2" applyNumberFormat="1" applyFont="1" applyFill="1" applyBorder="1"/>
    <xf numFmtId="164" fontId="2" fillId="0" borderId="0" xfId="2" applyNumberFormat="1" applyFont="1" applyFill="1"/>
    <xf numFmtId="0" fontId="2" fillId="0" borderId="0" xfId="0" applyFont="1" applyFill="1" applyBorder="1"/>
    <xf numFmtId="4" fontId="2" fillId="0" borderId="0" xfId="0" applyNumberFormat="1" applyFont="1" applyFill="1" applyBorder="1"/>
    <xf numFmtId="0" fontId="4" fillId="0" borderId="0" xfId="0" applyFont="1" applyFill="1"/>
    <xf numFmtId="44" fontId="2" fillId="0" borderId="0" xfId="0" applyNumberFormat="1" applyFont="1" applyFill="1"/>
    <xf numFmtId="0" fontId="14" fillId="0" borderId="0" xfId="0" applyFont="1" applyBorder="1"/>
    <xf numFmtId="0" fontId="0" fillId="0" borderId="0" xfId="0" applyBorder="1"/>
    <xf numFmtId="0" fontId="12" fillId="0" borderId="0" xfId="0" applyFont="1" applyBorder="1"/>
    <xf numFmtId="165" fontId="12" fillId="0" borderId="0" xfId="0" applyNumberFormat="1" applyFont="1" applyBorder="1"/>
    <xf numFmtId="3" fontId="12" fillId="0" borderId="0" xfId="0" applyNumberFormat="1" applyFont="1" applyBorder="1"/>
    <xf numFmtId="0" fontId="12" fillId="0" borderId="0" xfId="0" applyFont="1" applyBorder="1" applyAlignment="1">
      <alignment horizontal="center"/>
    </xf>
    <xf numFmtId="4" fontId="12" fillId="0" borderId="0" xfId="0" applyNumberFormat="1" applyFont="1" applyBorder="1"/>
    <xf numFmtId="165" fontId="13" fillId="0" borderId="0" xfId="0" applyNumberFormat="1" applyFont="1" applyBorder="1"/>
    <xf numFmtId="0" fontId="2" fillId="3" borderId="0" xfId="0" applyFont="1" applyFill="1"/>
    <xf numFmtId="44" fontId="6" fillId="3" borderId="0" xfId="2" applyFont="1" applyFill="1"/>
    <xf numFmtId="164" fontId="6" fillId="3" borderId="0" xfId="2" applyNumberFormat="1" applyFont="1" applyFill="1"/>
    <xf numFmtId="164" fontId="2" fillId="3" borderId="0" xfId="2" applyNumberFormat="1" applyFont="1" applyFill="1"/>
    <xf numFmtId="44" fontId="9" fillId="3" borderId="0" xfId="2" applyFont="1" applyFill="1"/>
    <xf numFmtId="44" fontId="2" fillId="3" borderId="0" xfId="2" applyFont="1" applyFill="1"/>
    <xf numFmtId="44" fontId="3" fillId="3" borderId="0" xfId="2" applyFont="1" applyFill="1"/>
    <xf numFmtId="0" fontId="2" fillId="3" borderId="8" xfId="0" applyFont="1" applyFill="1" applyBorder="1"/>
    <xf numFmtId="44" fontId="6" fillId="3" borderId="8" xfId="2" applyFont="1" applyFill="1" applyBorder="1"/>
    <xf numFmtId="44" fontId="2" fillId="3" borderId="8" xfId="2" applyFont="1" applyFill="1" applyBorder="1"/>
    <xf numFmtId="164" fontId="2" fillId="3" borderId="8" xfId="2" applyNumberFormat="1" applyFont="1" applyFill="1" applyBorder="1"/>
    <xf numFmtId="44" fontId="3" fillId="3" borderId="8" xfId="2" applyFont="1" applyFill="1" applyBorder="1"/>
    <xf numFmtId="166" fontId="4" fillId="0" borderId="0" xfId="0" applyNumberFormat="1" applyFont="1" applyAlignment="1"/>
    <xf numFmtId="166" fontId="6" fillId="0" borderId="2" xfId="0" applyNumberFormat="1" applyFont="1" applyBorder="1" applyAlignment="1"/>
    <xf numFmtId="166" fontId="6" fillId="2" borderId="0" xfId="0" applyNumberFormat="1" applyFont="1" applyFill="1" applyBorder="1" applyAlignment="1"/>
    <xf numFmtId="166" fontId="2" fillId="0" borderId="0" xfId="0" applyNumberFormat="1" applyFont="1" applyAlignment="1"/>
    <xf numFmtId="166" fontId="6" fillId="0" borderId="8" xfId="0" applyNumberFormat="1" applyFont="1" applyBorder="1" applyAlignment="1">
      <alignment horizontal="right"/>
    </xf>
    <xf numFmtId="166" fontId="6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6" fontId="6" fillId="3" borderId="0" xfId="0" applyNumberFormat="1" applyFont="1" applyFill="1" applyAlignment="1">
      <alignment horizontal="right"/>
    </xf>
    <xf numFmtId="166" fontId="2" fillId="3" borderId="0" xfId="0" applyNumberFormat="1" applyFont="1" applyFill="1" applyAlignment="1"/>
    <xf numFmtId="166" fontId="2" fillId="3" borderId="8" xfId="0" applyNumberFormat="1" applyFont="1" applyFill="1" applyBorder="1" applyAlignment="1"/>
    <xf numFmtId="166" fontId="10" fillId="0" borderId="0" xfId="0" applyNumberFormat="1" applyFont="1" applyFill="1" applyBorder="1" applyAlignment="1"/>
    <xf numFmtId="166" fontId="5" fillId="0" borderId="0" xfId="0" applyNumberFormat="1" applyFont="1" applyFill="1" applyBorder="1" applyAlignment="1"/>
    <xf numFmtId="166" fontId="5" fillId="0" borderId="0" xfId="0" applyNumberFormat="1" applyFont="1" applyFill="1" applyBorder="1" applyAlignment="1">
      <alignment horizontal="left"/>
    </xf>
    <xf numFmtId="166" fontId="10" fillId="0" borderId="0" xfId="0" applyNumberFormat="1" applyFont="1" applyFill="1" applyBorder="1" applyAlignment="1">
      <alignment horizontal="left"/>
    </xf>
    <xf numFmtId="166" fontId="3" fillId="0" borderId="8" xfId="0" applyNumberFormat="1" applyFont="1" applyFill="1" applyBorder="1" applyAlignment="1">
      <alignment horizontal="right"/>
    </xf>
    <xf numFmtId="166" fontId="2" fillId="0" borderId="0" xfId="0" applyNumberFormat="1" applyFont="1" applyBorder="1" applyAlignment="1"/>
    <xf numFmtId="166" fontId="4" fillId="0" borderId="0" xfId="0" applyNumberFormat="1" applyFont="1" applyBorder="1" applyAlignment="1"/>
    <xf numFmtId="0" fontId="3" fillId="0" borderId="3" xfId="0" applyFont="1" applyBorder="1" applyAlignment="1">
      <alignment horizontal="center" wrapText="1"/>
    </xf>
    <xf numFmtId="4" fontId="5" fillId="0" borderId="5" xfId="0" applyNumberFormat="1" applyFont="1" applyFill="1" applyBorder="1"/>
    <xf numFmtId="166" fontId="2" fillId="0" borderId="0" xfId="0" applyNumberFormat="1" applyFont="1" applyFill="1" applyBorder="1" applyAlignment="1">
      <alignment horizontal="right"/>
    </xf>
    <xf numFmtId="44" fontId="2" fillId="0" borderId="5" xfId="2" applyFont="1" applyFill="1" applyBorder="1"/>
    <xf numFmtId="166" fontId="2" fillId="0" borderId="0" xfId="0" applyNumberFormat="1" applyFont="1" applyFill="1" applyAlignment="1">
      <alignment horizontal="right"/>
    </xf>
    <xf numFmtId="0" fontId="6" fillId="0" borderId="0" xfId="0" applyFont="1" applyFill="1" applyBorder="1"/>
    <xf numFmtId="44" fontId="6" fillId="0" borderId="0" xfId="2" applyFont="1" applyFill="1" applyBorder="1"/>
    <xf numFmtId="164" fontId="6" fillId="0" borderId="0" xfId="2" applyNumberFormat="1" applyFont="1" applyFill="1" applyBorder="1"/>
    <xf numFmtId="0" fontId="2" fillId="0" borderId="0" xfId="0" applyFont="1" applyFill="1" applyAlignment="1">
      <alignment wrapText="1"/>
    </xf>
    <xf numFmtId="44" fontId="5" fillId="0" borderId="1" xfId="2" applyFont="1" applyFill="1" applyBorder="1" applyAlignment="1"/>
    <xf numFmtId="44" fontId="5" fillId="0" borderId="7" xfId="2" applyFont="1" applyFill="1" applyBorder="1" applyAlignment="1"/>
    <xf numFmtId="44" fontId="2" fillId="0" borderId="0" xfId="2" applyFont="1" applyFill="1" applyBorder="1" applyAlignment="1"/>
    <xf numFmtId="4" fontId="2" fillId="3" borderId="0" xfId="0" applyNumberFormat="1" applyFont="1" applyFill="1"/>
    <xf numFmtId="4" fontId="5" fillId="0" borderId="0" xfId="0" applyNumberFormat="1" applyFont="1" applyFill="1" applyBorder="1"/>
    <xf numFmtId="166" fontId="2" fillId="0" borderId="0" xfId="0" applyNumberFormat="1" applyFont="1" applyAlignment="1">
      <alignment horizontal="right"/>
    </xf>
    <xf numFmtId="0" fontId="2" fillId="0" borderId="5" xfId="0" applyFont="1" applyBorder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197"/>
  <sheetViews>
    <sheetView tabSelected="1" view="pageLayout" topLeftCell="A32" zoomScaleNormal="100" workbookViewId="0">
      <selection activeCell="M56" sqref="M56"/>
    </sheetView>
  </sheetViews>
  <sheetFormatPr defaultColWidth="9.21875" defaultRowHeight="18" x14ac:dyDescent="0.35"/>
  <cols>
    <col min="1" max="1" width="28.44140625" style="3" customWidth="1"/>
    <col min="2" max="2" width="40" style="92" customWidth="1"/>
    <col min="3" max="3" width="2.77734375" style="3" customWidth="1"/>
    <col min="4" max="4" width="28.44140625" style="3" hidden="1" customWidth="1"/>
    <col min="5" max="5" width="2" style="3" hidden="1" customWidth="1"/>
    <col min="6" max="6" width="24.5546875" style="4" hidden="1" customWidth="1"/>
    <col min="7" max="7" width="2" style="3" hidden="1" customWidth="1"/>
    <col min="8" max="8" width="24.5546875" style="4" hidden="1" customWidth="1"/>
    <col min="9" max="9" width="2" style="3" hidden="1" customWidth="1"/>
    <col min="10" max="10" width="24.5546875" style="3" customWidth="1"/>
    <col min="11" max="11" width="2.44140625" style="3" customWidth="1"/>
    <col min="12" max="14" width="21.44140625" style="5" customWidth="1"/>
    <col min="15" max="15" width="50.88671875" style="3" hidden="1" customWidth="1"/>
    <col min="16" max="16384" width="9.21875" style="3"/>
  </cols>
  <sheetData>
    <row r="2" spans="1:15" ht="34.799999999999997" customHeight="1" thickBot="1" x14ac:dyDescent="0.4"/>
    <row r="3" spans="1:15" s="11" customFormat="1" ht="53.4" thickBot="1" x14ac:dyDescent="0.4">
      <c r="A3" s="6"/>
      <c r="B3" s="93" t="s">
        <v>2</v>
      </c>
      <c r="C3" s="7"/>
      <c r="D3" s="7" t="s">
        <v>0</v>
      </c>
      <c r="E3" s="7"/>
      <c r="F3" s="8" t="s">
        <v>54</v>
      </c>
      <c r="G3" s="7"/>
      <c r="H3" s="8" t="s">
        <v>55</v>
      </c>
      <c r="I3" s="7"/>
      <c r="J3" s="109" t="s">
        <v>77</v>
      </c>
      <c r="K3" s="7"/>
      <c r="L3" s="9" t="s">
        <v>78</v>
      </c>
      <c r="M3" s="9" t="s">
        <v>84</v>
      </c>
      <c r="N3" s="9" t="s">
        <v>58</v>
      </c>
      <c r="O3" s="10" t="s">
        <v>1</v>
      </c>
    </row>
    <row r="4" spans="1:15" s="11" customFormat="1" hidden="1" x14ac:dyDescent="0.35">
      <c r="A4" s="12" t="s">
        <v>51</v>
      </c>
      <c r="B4" s="94"/>
      <c r="C4" s="13"/>
      <c r="D4" s="13"/>
      <c r="E4" s="13"/>
      <c r="F4" s="14"/>
      <c r="G4" s="13"/>
      <c r="H4" s="14"/>
      <c r="I4" s="13"/>
      <c r="J4" s="15"/>
      <c r="K4" s="13"/>
      <c r="L4" s="16"/>
      <c r="M4" s="16"/>
      <c r="N4" s="16"/>
      <c r="O4" s="15"/>
    </row>
    <row r="5" spans="1:15" x14ac:dyDescent="0.35">
      <c r="A5" s="1" t="s">
        <v>45</v>
      </c>
      <c r="B5" s="123" t="s">
        <v>3</v>
      </c>
      <c r="C5" s="1"/>
      <c r="D5" s="17">
        <v>850000</v>
      </c>
      <c r="E5" s="17"/>
      <c r="F5" s="18">
        <v>777919.6</v>
      </c>
      <c r="G5" s="17"/>
      <c r="H5" s="18">
        <f>D5-F5</f>
        <v>72080.400000000023</v>
      </c>
      <c r="I5" s="17"/>
      <c r="J5" s="118">
        <v>778000</v>
      </c>
      <c r="K5" s="1"/>
      <c r="L5" s="20"/>
      <c r="M5" s="20">
        <v>504785.53</v>
      </c>
      <c r="N5" s="19">
        <v>800000</v>
      </c>
      <c r="O5" s="1" t="s">
        <v>74</v>
      </c>
    </row>
    <row r="6" spans="1:15" x14ac:dyDescent="0.35">
      <c r="A6" s="1"/>
      <c r="B6" s="123" t="s">
        <v>41</v>
      </c>
      <c r="C6" s="1"/>
      <c r="D6" s="17">
        <v>160000</v>
      </c>
      <c r="E6" s="17"/>
      <c r="F6" s="18">
        <v>172627.5</v>
      </c>
      <c r="G6" s="17"/>
      <c r="H6" s="18">
        <f t="shared" ref="H6:H68" si="0">D6-F6</f>
        <v>-12627.5</v>
      </c>
      <c r="I6" s="17"/>
      <c r="J6" s="119">
        <v>170000</v>
      </c>
      <c r="K6" s="1"/>
      <c r="L6" s="20"/>
      <c r="M6" s="20">
        <v>125967.35</v>
      </c>
      <c r="N6" s="21">
        <v>125967.35</v>
      </c>
      <c r="O6" s="1" t="s">
        <v>65</v>
      </c>
    </row>
    <row r="7" spans="1:15" ht="18.600000000000001" thickBot="1" x14ac:dyDescent="0.4">
      <c r="A7" s="1"/>
      <c r="B7" s="123" t="s">
        <v>42</v>
      </c>
      <c r="C7" s="1"/>
      <c r="D7" s="25">
        <v>25045</v>
      </c>
      <c r="E7" s="25"/>
      <c r="F7" s="26">
        <v>97338.559999999998</v>
      </c>
      <c r="G7" s="25"/>
      <c r="H7" s="18">
        <f t="shared" si="0"/>
        <v>-72293.56</v>
      </c>
      <c r="I7" s="25"/>
      <c r="J7" s="42">
        <v>2500</v>
      </c>
      <c r="K7" s="43"/>
      <c r="L7" s="44"/>
      <c r="M7" s="44">
        <f>5428.47+2725.27</f>
        <v>8153.74</v>
      </c>
      <c r="N7" s="24">
        <v>29000</v>
      </c>
      <c r="O7" s="29" t="s">
        <v>75</v>
      </c>
    </row>
    <row r="8" spans="1:15" s="70" customFormat="1" ht="18.600000000000001" thickTop="1" x14ac:dyDescent="0.35">
      <c r="A8" s="64"/>
      <c r="B8" s="111" t="s">
        <v>81</v>
      </c>
      <c r="C8" s="114"/>
      <c r="D8" s="65"/>
      <c r="E8" s="115"/>
      <c r="F8" s="116"/>
      <c r="G8" s="115"/>
      <c r="H8" s="67"/>
      <c r="I8" s="115"/>
      <c r="J8" s="120">
        <v>44302</v>
      </c>
      <c r="K8" s="68"/>
      <c r="L8" s="69"/>
      <c r="M8" s="69"/>
      <c r="N8" s="65">
        <v>44302</v>
      </c>
      <c r="O8" s="117"/>
    </row>
    <row r="9" spans="1:15" x14ac:dyDescent="0.35">
      <c r="B9" s="123" t="s">
        <v>86</v>
      </c>
      <c r="M9" s="20">
        <v>170179.3</v>
      </c>
    </row>
    <row r="10" spans="1:15" ht="18.600000000000001" thickBot="1" x14ac:dyDescent="0.4">
      <c r="A10" s="1"/>
      <c r="B10" s="96" t="s">
        <v>46</v>
      </c>
      <c r="C10" s="30"/>
      <c r="D10" s="31">
        <f>SUM(D5:D7)</f>
        <v>1035045</v>
      </c>
      <c r="E10" s="31"/>
      <c r="F10" s="32">
        <f>SUM(F5:F7)</f>
        <v>1047885.6599999999</v>
      </c>
      <c r="G10" s="31"/>
      <c r="H10" s="33">
        <f t="shared" si="0"/>
        <v>-12840.659999999916</v>
      </c>
      <c r="I10" s="31"/>
      <c r="J10" s="31">
        <f>SUM(J5:J9)</f>
        <v>994802</v>
      </c>
      <c r="K10" s="31">
        <f>SUM(K5:K7)</f>
        <v>0</v>
      </c>
      <c r="L10" s="31">
        <f ca="1">SUM(L5:L13)</f>
        <v>0</v>
      </c>
      <c r="M10" s="31">
        <f>SUM(M5:M9)</f>
        <v>809085.91999999993</v>
      </c>
      <c r="N10" s="31">
        <f>SUM(N5:N9)</f>
        <v>999269.35</v>
      </c>
      <c r="O10" s="1"/>
    </row>
    <row r="11" spans="1:15" ht="8.1" customHeight="1" x14ac:dyDescent="0.35">
      <c r="A11" s="1"/>
      <c r="B11" s="97"/>
      <c r="C11" s="13"/>
      <c r="D11" s="34"/>
      <c r="E11" s="34"/>
      <c r="F11" s="35"/>
      <c r="G11" s="34"/>
      <c r="H11" s="18">
        <f t="shared" si="0"/>
        <v>0</v>
      </c>
      <c r="I11" s="34"/>
      <c r="J11" s="34"/>
      <c r="K11" s="1"/>
      <c r="L11" s="20"/>
      <c r="M11" s="20"/>
      <c r="N11" s="34"/>
      <c r="O11" s="1"/>
    </row>
    <row r="12" spans="1:15" ht="18.600000000000001" thickBot="1" x14ac:dyDescent="0.4">
      <c r="A12" s="1" t="s">
        <v>47</v>
      </c>
      <c r="B12" s="98" t="s">
        <v>69</v>
      </c>
      <c r="C12" s="13"/>
      <c r="D12" s="25">
        <v>500000</v>
      </c>
      <c r="E12" s="36"/>
      <c r="F12" s="37">
        <v>480000</v>
      </c>
      <c r="G12" s="36"/>
      <c r="H12" s="18">
        <f t="shared" si="0"/>
        <v>20000</v>
      </c>
      <c r="I12" s="36"/>
      <c r="J12" s="22">
        <v>339700</v>
      </c>
      <c r="K12" s="1"/>
      <c r="L12" s="20"/>
      <c r="M12" s="20">
        <v>330952.45</v>
      </c>
      <c r="N12" s="22">
        <f>J12+L12</f>
        <v>339700</v>
      </c>
      <c r="O12" s="1" t="s">
        <v>71</v>
      </c>
    </row>
    <row r="13" spans="1:15" ht="18.600000000000001" thickTop="1" x14ac:dyDescent="0.35">
      <c r="A13" s="1"/>
      <c r="B13" s="113" t="s">
        <v>76</v>
      </c>
      <c r="C13" s="1"/>
      <c r="D13" s="22"/>
      <c r="E13" s="22"/>
      <c r="F13" s="23"/>
      <c r="G13" s="22"/>
      <c r="H13" s="18"/>
      <c r="I13" s="22"/>
      <c r="J13" s="24"/>
      <c r="K13" s="43"/>
      <c r="L13" s="69">
        <v>753984</v>
      </c>
      <c r="M13" s="44"/>
      <c r="N13" s="24"/>
      <c r="O13" s="63"/>
    </row>
    <row r="14" spans="1:15" s="70" customFormat="1" x14ac:dyDescent="0.35">
      <c r="A14" s="64"/>
      <c r="B14" s="111" t="s">
        <v>79</v>
      </c>
      <c r="C14" s="114"/>
      <c r="D14" s="65"/>
      <c r="E14" s="115"/>
      <c r="F14" s="116"/>
      <c r="G14" s="115"/>
      <c r="H14" s="67"/>
      <c r="I14" s="115"/>
      <c r="J14" s="65">
        <v>26527</v>
      </c>
      <c r="K14" s="68"/>
      <c r="L14" s="69"/>
      <c r="M14" s="69"/>
      <c r="N14" s="65">
        <v>26527</v>
      </c>
      <c r="O14" s="64"/>
    </row>
    <row r="15" spans="1:15" x14ac:dyDescent="0.35">
      <c r="A15" s="1"/>
      <c r="B15" s="111" t="s">
        <v>85</v>
      </c>
      <c r="C15" s="13"/>
      <c r="D15" s="22"/>
      <c r="E15" s="34"/>
      <c r="F15" s="35"/>
      <c r="G15" s="34"/>
      <c r="H15" s="18"/>
      <c r="I15" s="34"/>
      <c r="J15" s="65"/>
      <c r="K15" s="43"/>
      <c r="L15" s="122">
        <v>66528</v>
      </c>
      <c r="M15" s="44">
        <v>13206.68</v>
      </c>
      <c r="N15" s="65">
        <v>13207</v>
      </c>
      <c r="O15" s="1" t="s">
        <v>73</v>
      </c>
    </row>
    <row r="16" spans="1:15" ht="18.600000000000001" thickBot="1" x14ac:dyDescent="0.4">
      <c r="A16" s="1"/>
      <c r="B16" s="111" t="s">
        <v>42</v>
      </c>
      <c r="C16" s="13"/>
      <c r="D16" s="22"/>
      <c r="E16" s="34"/>
      <c r="F16" s="35"/>
      <c r="G16" s="34"/>
      <c r="H16" s="18"/>
      <c r="I16" s="34"/>
      <c r="J16" s="112"/>
      <c r="K16" s="124"/>
      <c r="L16" s="110"/>
      <c r="M16" s="28">
        <v>7754.93</v>
      </c>
      <c r="N16" s="112">
        <v>10000</v>
      </c>
      <c r="O16" s="1"/>
    </row>
    <row r="17" spans="1:15" ht="19.2" thickTop="1" thickBot="1" x14ac:dyDescent="0.4">
      <c r="A17" s="1"/>
      <c r="B17" s="96" t="s">
        <v>48</v>
      </c>
      <c r="C17" s="30"/>
      <c r="D17" s="31">
        <f>SUM(D12)</f>
        <v>500000</v>
      </c>
      <c r="E17" s="31"/>
      <c r="F17" s="32">
        <f>SUM(F12)</f>
        <v>480000</v>
      </c>
      <c r="G17" s="31"/>
      <c r="H17" s="18">
        <f t="shared" si="0"/>
        <v>20000</v>
      </c>
      <c r="I17" s="31"/>
      <c r="J17" s="31">
        <f>SUM(J12:J15)</f>
        <v>366227</v>
      </c>
      <c r="K17" s="31">
        <f>SUM(K12:K15)</f>
        <v>0</v>
      </c>
      <c r="L17" s="31">
        <f>SUM(L12:L15)</f>
        <v>820512</v>
      </c>
      <c r="M17" s="31">
        <f>SUM(M12:M16)</f>
        <v>351914.06</v>
      </c>
      <c r="N17" s="31">
        <f>SUM(N12:N16)</f>
        <v>389434</v>
      </c>
      <c r="O17" s="1"/>
    </row>
    <row r="18" spans="1:15" x14ac:dyDescent="0.35">
      <c r="A18" s="1"/>
      <c r="B18" s="97"/>
      <c r="C18" s="13"/>
      <c r="D18" s="34"/>
      <c r="E18" s="34"/>
      <c r="F18" s="35"/>
      <c r="G18" s="34"/>
      <c r="H18" s="18">
        <f t="shared" si="0"/>
        <v>0</v>
      </c>
      <c r="I18" s="34"/>
      <c r="J18" s="34"/>
      <c r="K18" s="1"/>
      <c r="L18" s="20"/>
      <c r="M18" s="20"/>
      <c r="N18" s="34"/>
      <c r="O18" s="1"/>
    </row>
    <row r="19" spans="1:15" x14ac:dyDescent="0.35">
      <c r="A19" s="1" t="s">
        <v>4</v>
      </c>
      <c r="B19" s="95" t="s">
        <v>5</v>
      </c>
      <c r="C19" s="1"/>
      <c r="D19" s="38">
        <f>D57</f>
        <v>1315050</v>
      </c>
      <c r="E19" s="38"/>
      <c r="F19" s="33">
        <f>F57</f>
        <v>1377931.15</v>
      </c>
      <c r="G19" s="38"/>
      <c r="H19" s="33">
        <f t="shared" si="0"/>
        <v>-62881.149999999907</v>
      </c>
      <c r="I19" s="38"/>
      <c r="J19" s="38">
        <f>J57</f>
        <v>911150</v>
      </c>
      <c r="K19" s="38">
        <f t="shared" ref="K19:M19" si="1">K57</f>
        <v>0</v>
      </c>
      <c r="L19" s="38">
        <f t="shared" si="1"/>
        <v>0</v>
      </c>
      <c r="M19" s="38">
        <f t="shared" si="1"/>
        <v>687131.45</v>
      </c>
      <c r="N19" s="38">
        <f>N57</f>
        <v>954650</v>
      </c>
      <c r="O19" s="1"/>
    </row>
    <row r="20" spans="1:15" ht="18.600000000000001" thickBot="1" x14ac:dyDescent="0.4">
      <c r="A20" s="1"/>
      <c r="B20" s="95" t="s">
        <v>49</v>
      </c>
      <c r="C20" s="1"/>
      <c r="D20" s="36">
        <f>D89</f>
        <v>392925</v>
      </c>
      <c r="E20" s="36"/>
      <c r="F20" s="37">
        <f>F89</f>
        <v>394261.41000000003</v>
      </c>
      <c r="G20" s="36"/>
      <c r="H20" s="37">
        <f t="shared" si="0"/>
        <v>-1336.4100000000326</v>
      </c>
      <c r="I20" s="36"/>
      <c r="J20" s="36">
        <f>J89</f>
        <v>451775</v>
      </c>
      <c r="K20" s="36">
        <f t="shared" ref="K20:M20" si="2">K89</f>
        <v>0</v>
      </c>
      <c r="L20" s="36">
        <f t="shared" si="2"/>
        <v>66528</v>
      </c>
      <c r="M20" s="36">
        <f t="shared" si="2"/>
        <v>299251.77999999997</v>
      </c>
      <c r="N20" s="36">
        <f>N89</f>
        <v>450850</v>
      </c>
      <c r="O20" s="1"/>
    </row>
    <row r="21" spans="1:15" ht="19.2" thickTop="1" thickBot="1" x14ac:dyDescent="0.4">
      <c r="A21" s="1"/>
      <c r="B21" s="96" t="s">
        <v>44</v>
      </c>
      <c r="C21" s="39"/>
      <c r="D21" s="31">
        <f>SUM(D19:D20)</f>
        <v>1707975</v>
      </c>
      <c r="E21" s="31"/>
      <c r="F21" s="32">
        <f>SUM(F19:F20)</f>
        <v>1772192.56</v>
      </c>
      <c r="G21" s="31"/>
      <c r="H21" s="40">
        <f t="shared" si="0"/>
        <v>-64217.560000000056</v>
      </c>
      <c r="I21" s="31"/>
      <c r="J21" s="31">
        <f>SUM(J19:J20)</f>
        <v>1362925</v>
      </c>
      <c r="K21" s="31">
        <f t="shared" ref="K21:M21" si="3">SUM(K19:K20)</f>
        <v>0</v>
      </c>
      <c r="L21" s="31">
        <f t="shared" si="3"/>
        <v>66528</v>
      </c>
      <c r="M21" s="31">
        <f t="shared" si="3"/>
        <v>986383.23</v>
      </c>
      <c r="N21" s="31">
        <f>SUM(N19:N20)</f>
        <v>1405500</v>
      </c>
      <c r="O21" s="1"/>
    </row>
    <row r="22" spans="1:15" x14ac:dyDescent="0.35">
      <c r="A22" s="80" t="s">
        <v>80</v>
      </c>
      <c r="B22" s="99"/>
      <c r="C22" s="80"/>
      <c r="D22" s="81"/>
      <c r="E22" s="81"/>
      <c r="F22" s="82"/>
      <c r="G22" s="81"/>
      <c r="H22" s="83">
        <f t="shared" si="0"/>
        <v>0</v>
      </c>
      <c r="I22" s="81"/>
      <c r="J22" s="81"/>
      <c r="K22" s="80"/>
      <c r="L22" s="121"/>
      <c r="M22" s="121"/>
      <c r="N22" s="81"/>
      <c r="O22" s="1"/>
    </row>
    <row r="23" spans="1:15" x14ac:dyDescent="0.35">
      <c r="A23" s="80" t="s">
        <v>52</v>
      </c>
      <c r="B23" s="100" t="s">
        <v>5</v>
      </c>
      <c r="C23" s="80"/>
      <c r="D23" s="84">
        <f>D10-D19</f>
        <v>-280005</v>
      </c>
      <c r="E23" s="85"/>
      <c r="F23" s="83">
        <v>-366448.74</v>
      </c>
      <c r="G23" s="85"/>
      <c r="H23" s="83">
        <f t="shared" si="0"/>
        <v>86443.739999999991</v>
      </c>
      <c r="I23" s="85"/>
      <c r="J23" s="86">
        <f>J10-J19</f>
        <v>83652</v>
      </c>
      <c r="K23" s="86">
        <f>K10-K19</f>
        <v>0</v>
      </c>
      <c r="L23" s="86">
        <f ca="1">L10-L19</f>
        <v>0</v>
      </c>
      <c r="M23" s="86">
        <f>M10-M19</f>
        <v>121954.46999999997</v>
      </c>
      <c r="N23" s="86">
        <f>N10-N19</f>
        <v>44619.349999999977</v>
      </c>
      <c r="O23" s="1"/>
    </row>
    <row r="24" spans="1:15" ht="18.600000000000001" thickBot="1" x14ac:dyDescent="0.4">
      <c r="A24" s="80"/>
      <c r="B24" s="101" t="s">
        <v>6</v>
      </c>
      <c r="C24" s="87"/>
      <c r="D24" s="88">
        <f>D12-D20</f>
        <v>107075</v>
      </c>
      <c r="E24" s="89"/>
      <c r="F24" s="90">
        <v>480000</v>
      </c>
      <c r="G24" s="89"/>
      <c r="H24" s="90">
        <f t="shared" si="0"/>
        <v>-372925</v>
      </c>
      <c r="I24" s="89"/>
      <c r="J24" s="91">
        <f>J17-J20</f>
        <v>-85548</v>
      </c>
      <c r="K24" s="91">
        <f>K12-K20</f>
        <v>0</v>
      </c>
      <c r="L24" s="91">
        <f>L12-L20+L15</f>
        <v>0</v>
      </c>
      <c r="M24" s="91">
        <f>M17-M20</f>
        <v>52662.280000000028</v>
      </c>
      <c r="N24" s="91">
        <f>N17-N20</f>
        <v>-61416</v>
      </c>
      <c r="O24" s="71"/>
    </row>
    <row r="25" spans="1:15" ht="9.6" customHeight="1" x14ac:dyDescent="0.35">
      <c r="A25" s="1"/>
      <c r="B25" s="95"/>
      <c r="C25" s="1"/>
      <c r="D25" s="17"/>
      <c r="E25" s="17"/>
      <c r="F25" s="18"/>
      <c r="G25" s="17"/>
      <c r="H25" s="18">
        <f t="shared" si="0"/>
        <v>0</v>
      </c>
      <c r="I25" s="17"/>
      <c r="J25" s="17"/>
      <c r="K25" s="1"/>
      <c r="L25" s="20"/>
      <c r="M25" s="20"/>
      <c r="N25" s="17"/>
      <c r="O25" s="1"/>
    </row>
    <row r="26" spans="1:15" x14ac:dyDescent="0.35">
      <c r="A26" s="1" t="s">
        <v>40</v>
      </c>
      <c r="B26" s="102" t="s">
        <v>7</v>
      </c>
      <c r="C26" s="1"/>
      <c r="D26" s="17"/>
      <c r="E26" s="17"/>
      <c r="F26" s="18"/>
      <c r="G26" s="17"/>
      <c r="H26" s="18">
        <f t="shared" si="0"/>
        <v>0</v>
      </c>
      <c r="I26" s="17"/>
      <c r="J26" s="17"/>
      <c r="K26" s="1"/>
      <c r="L26" s="20"/>
      <c r="M26" s="20"/>
      <c r="N26" s="17"/>
      <c r="O26" s="1"/>
    </row>
    <row r="27" spans="1:15" x14ac:dyDescent="0.35">
      <c r="A27" s="1"/>
      <c r="B27" s="103" t="s">
        <v>8</v>
      </c>
      <c r="C27" s="1"/>
      <c r="D27" s="24">
        <v>45000</v>
      </c>
      <c r="E27" s="22"/>
      <c r="F27" s="23">
        <v>43655.1</v>
      </c>
      <c r="G27" s="22"/>
      <c r="H27" s="18">
        <f t="shared" si="0"/>
        <v>1344.9000000000015</v>
      </c>
      <c r="I27" s="22"/>
      <c r="J27" s="42">
        <v>66000</v>
      </c>
      <c r="K27" s="43"/>
      <c r="L27" s="44"/>
      <c r="M27" s="44">
        <v>53423.94</v>
      </c>
      <c r="N27" s="42">
        <v>66000</v>
      </c>
      <c r="O27" s="1" t="s">
        <v>60</v>
      </c>
    </row>
    <row r="28" spans="1:15" x14ac:dyDescent="0.35">
      <c r="A28" s="1"/>
      <c r="B28" s="103" t="s">
        <v>59</v>
      </c>
      <c r="C28" s="1"/>
      <c r="D28" s="24"/>
      <c r="E28" s="22"/>
      <c r="F28" s="23"/>
      <c r="G28" s="22"/>
      <c r="H28" s="18"/>
      <c r="I28" s="22"/>
      <c r="J28" s="42">
        <v>40000</v>
      </c>
      <c r="K28" s="43"/>
      <c r="L28" s="44"/>
      <c r="M28" s="44">
        <v>24235.42</v>
      </c>
      <c r="N28" s="42">
        <v>40000</v>
      </c>
      <c r="O28" s="1" t="s">
        <v>61</v>
      </c>
    </row>
    <row r="29" spans="1:15" x14ac:dyDescent="0.35">
      <c r="A29" s="1"/>
      <c r="B29" s="103" t="s">
        <v>67</v>
      </c>
      <c r="C29" s="1"/>
      <c r="D29" s="24"/>
      <c r="E29" s="22"/>
      <c r="F29" s="23"/>
      <c r="G29" s="22"/>
      <c r="H29" s="18"/>
      <c r="I29" s="22"/>
      <c r="J29" s="42">
        <v>5000</v>
      </c>
      <c r="K29" s="43"/>
      <c r="L29" s="44"/>
      <c r="N29" s="42">
        <v>4000</v>
      </c>
      <c r="O29" s="1"/>
    </row>
    <row r="30" spans="1:15" x14ac:dyDescent="0.35">
      <c r="A30" s="1"/>
      <c r="B30" s="103" t="s">
        <v>82</v>
      </c>
      <c r="C30" s="1"/>
      <c r="D30" s="24">
        <f>85000*36%</f>
        <v>30600</v>
      </c>
      <c r="E30" s="22"/>
      <c r="F30" s="23">
        <v>24351.67</v>
      </c>
      <c r="G30" s="22"/>
      <c r="H30" s="18">
        <f t="shared" si="0"/>
        <v>6248.3300000000017</v>
      </c>
      <c r="I30" s="22"/>
      <c r="J30" s="42">
        <v>27300</v>
      </c>
      <c r="K30" s="43"/>
      <c r="L30" s="44"/>
      <c r="M30" s="44">
        <v>12575.84</v>
      </c>
      <c r="N30" s="42">
        <v>17000</v>
      </c>
      <c r="O30" s="1" t="s">
        <v>66</v>
      </c>
    </row>
    <row r="31" spans="1:15" x14ac:dyDescent="0.35">
      <c r="A31" s="1"/>
      <c r="B31" s="103" t="s">
        <v>43</v>
      </c>
      <c r="C31" s="1"/>
      <c r="D31" s="24"/>
      <c r="E31" s="22"/>
      <c r="F31" s="23"/>
      <c r="G31" s="22"/>
      <c r="H31" s="18">
        <f t="shared" si="0"/>
        <v>0</v>
      </c>
      <c r="I31" s="22"/>
      <c r="J31" s="42">
        <v>2000</v>
      </c>
      <c r="K31" s="43"/>
      <c r="L31" s="44"/>
      <c r="M31" s="44"/>
      <c r="N31" s="42">
        <v>2000</v>
      </c>
      <c r="O31" s="1"/>
    </row>
    <row r="32" spans="1:15" x14ac:dyDescent="0.35">
      <c r="A32" s="1"/>
      <c r="B32" s="103" t="s">
        <v>9</v>
      </c>
      <c r="C32" s="1"/>
      <c r="D32" s="24">
        <v>2500</v>
      </c>
      <c r="E32" s="22"/>
      <c r="F32" s="23">
        <v>2050.7800000000002</v>
      </c>
      <c r="G32" s="22"/>
      <c r="H32" s="18">
        <f t="shared" si="0"/>
        <v>449.2199999999998</v>
      </c>
      <c r="I32" s="22"/>
      <c r="J32" s="42">
        <v>2000</v>
      </c>
      <c r="K32" s="43"/>
      <c r="L32" s="44"/>
      <c r="M32" s="44">
        <v>2502.02</v>
      </c>
      <c r="N32" s="42">
        <v>3000</v>
      </c>
      <c r="O32" s="1"/>
    </row>
    <row r="33" spans="1:15" ht="19.05" customHeight="1" x14ac:dyDescent="0.35">
      <c r="A33" s="1"/>
      <c r="B33" s="103" t="s">
        <v>36</v>
      </c>
      <c r="C33" s="1"/>
      <c r="D33" s="24">
        <v>30000</v>
      </c>
      <c r="E33" s="22"/>
      <c r="F33" s="23">
        <v>16453.54</v>
      </c>
      <c r="G33" s="22"/>
      <c r="H33" s="18">
        <f t="shared" si="0"/>
        <v>13546.46</v>
      </c>
      <c r="I33" s="22"/>
      <c r="J33" s="42">
        <v>20000</v>
      </c>
      <c r="K33" s="43"/>
      <c r="L33" s="44"/>
      <c r="M33" s="44">
        <v>14984</v>
      </c>
      <c r="N33" s="42">
        <v>18000</v>
      </c>
      <c r="O33" s="29"/>
    </row>
    <row r="34" spans="1:15" s="70" customFormat="1" x14ac:dyDescent="0.35">
      <c r="A34" s="64"/>
      <c r="B34" s="103" t="s">
        <v>50</v>
      </c>
      <c r="C34" s="64"/>
      <c r="D34" s="24"/>
      <c r="E34" s="65"/>
      <c r="F34" s="66"/>
      <c r="G34" s="65"/>
      <c r="H34" s="67">
        <f t="shared" si="0"/>
        <v>0</v>
      </c>
      <c r="I34" s="65"/>
      <c r="J34" s="42">
        <v>155000</v>
      </c>
      <c r="K34" s="68"/>
      <c r="L34" s="69"/>
      <c r="M34" s="69">
        <f>67356.89+1305+780</f>
        <v>69441.89</v>
      </c>
      <c r="N34" s="42">
        <v>165000</v>
      </c>
      <c r="O34" s="64" t="s">
        <v>72</v>
      </c>
    </row>
    <row r="35" spans="1:15" x14ac:dyDescent="0.35">
      <c r="A35" s="1"/>
      <c r="B35" s="103" t="s">
        <v>11</v>
      </c>
      <c r="C35" s="1"/>
      <c r="D35" s="24">
        <v>20000</v>
      </c>
      <c r="E35" s="22"/>
      <c r="F35" s="23">
        <v>19996.32</v>
      </c>
      <c r="G35" s="22"/>
      <c r="H35" s="18">
        <f t="shared" si="0"/>
        <v>3.680000000000291</v>
      </c>
      <c r="I35" s="22"/>
      <c r="J35" s="42">
        <v>6000</v>
      </c>
      <c r="K35" s="43"/>
      <c r="L35" s="44"/>
      <c r="M35" s="44">
        <v>8149.03</v>
      </c>
      <c r="N35" s="42">
        <v>10000</v>
      </c>
      <c r="O35" s="1"/>
    </row>
    <row r="36" spans="1:15" x14ac:dyDescent="0.35">
      <c r="A36" s="1"/>
      <c r="B36" s="103" t="s">
        <v>12</v>
      </c>
      <c r="C36" s="1"/>
      <c r="D36" s="24">
        <v>200</v>
      </c>
      <c r="E36" s="22"/>
      <c r="F36" s="23">
        <v>2033.12</v>
      </c>
      <c r="G36" s="22"/>
      <c r="H36" s="18">
        <f t="shared" si="0"/>
        <v>-1833.12</v>
      </c>
      <c r="I36" s="22"/>
      <c r="J36" s="42">
        <v>1000</v>
      </c>
      <c r="K36" s="43"/>
      <c r="L36" s="44"/>
      <c r="M36" s="44"/>
      <c r="N36" s="42">
        <v>1000</v>
      </c>
      <c r="O36" s="1"/>
    </row>
    <row r="37" spans="1:15" x14ac:dyDescent="0.35">
      <c r="A37" s="1"/>
      <c r="B37" s="103" t="s">
        <v>13</v>
      </c>
      <c r="C37" s="1"/>
      <c r="D37" s="24">
        <v>12000</v>
      </c>
      <c r="E37" s="22"/>
      <c r="F37" s="23">
        <v>5314.4</v>
      </c>
      <c r="G37" s="22"/>
      <c r="H37" s="18">
        <f t="shared" si="0"/>
        <v>6685.6</v>
      </c>
      <c r="I37" s="22"/>
      <c r="J37" s="42">
        <v>3000</v>
      </c>
      <c r="K37" s="43"/>
      <c r="L37" s="44"/>
      <c r="M37" s="44">
        <v>1560.27</v>
      </c>
      <c r="N37" s="42">
        <v>2000</v>
      </c>
      <c r="O37" s="1"/>
    </row>
    <row r="38" spans="1:15" x14ac:dyDescent="0.35">
      <c r="A38" s="1"/>
      <c r="B38" s="103" t="s">
        <v>14</v>
      </c>
      <c r="C38" s="1"/>
      <c r="D38" s="24">
        <v>50000</v>
      </c>
      <c r="E38" s="22"/>
      <c r="F38" s="23">
        <v>17820.560000000001</v>
      </c>
      <c r="G38" s="22"/>
      <c r="H38" s="18">
        <f t="shared" si="0"/>
        <v>32179.439999999999</v>
      </c>
      <c r="I38" s="22"/>
      <c r="J38" s="42">
        <v>55000</v>
      </c>
      <c r="K38" s="43"/>
      <c r="L38" s="44"/>
      <c r="M38" s="44">
        <v>7162.16</v>
      </c>
      <c r="N38" s="42">
        <v>55000</v>
      </c>
      <c r="O38" s="1"/>
    </row>
    <row r="39" spans="1:15" x14ac:dyDescent="0.35">
      <c r="A39" s="1"/>
      <c r="B39" s="103" t="s">
        <v>15</v>
      </c>
      <c r="C39" s="1"/>
      <c r="D39" s="24">
        <v>8500</v>
      </c>
      <c r="E39" s="22"/>
      <c r="F39" s="23">
        <v>15823.68</v>
      </c>
      <c r="G39" s="22"/>
      <c r="H39" s="18">
        <f t="shared" si="0"/>
        <v>-7323.68</v>
      </c>
      <c r="I39" s="22"/>
      <c r="J39" s="42">
        <v>3000</v>
      </c>
      <c r="K39" s="43"/>
      <c r="L39" s="44"/>
      <c r="M39" s="44"/>
      <c r="N39" s="42">
        <v>2000</v>
      </c>
      <c r="O39" s="1"/>
    </row>
    <row r="40" spans="1:15" x14ac:dyDescent="0.35">
      <c r="A40" s="1"/>
      <c r="B40" s="103" t="s">
        <v>16</v>
      </c>
      <c r="C40" s="1"/>
      <c r="D40" s="24">
        <v>25000</v>
      </c>
      <c r="E40" s="22"/>
      <c r="F40" s="23">
        <v>32876.85</v>
      </c>
      <c r="G40" s="22"/>
      <c r="H40" s="18">
        <f t="shared" si="0"/>
        <v>-7876.8499999999985</v>
      </c>
      <c r="I40" s="22"/>
      <c r="J40" s="42">
        <v>25000</v>
      </c>
      <c r="K40" s="43"/>
      <c r="L40" s="44"/>
      <c r="M40" s="44">
        <v>56256.75</v>
      </c>
      <c r="N40" s="42">
        <v>56000</v>
      </c>
      <c r="O40" s="1"/>
    </row>
    <row r="41" spans="1:15" x14ac:dyDescent="0.35">
      <c r="A41" s="1"/>
      <c r="B41" s="104" t="s">
        <v>17</v>
      </c>
      <c r="C41" s="1"/>
      <c r="D41" s="24">
        <v>1000</v>
      </c>
      <c r="E41" s="22"/>
      <c r="F41" s="23">
        <v>628.09</v>
      </c>
      <c r="G41" s="22"/>
      <c r="H41" s="18">
        <f t="shared" si="0"/>
        <v>371.90999999999997</v>
      </c>
      <c r="I41" s="22"/>
      <c r="J41" s="42">
        <v>1000</v>
      </c>
      <c r="K41" s="43"/>
      <c r="L41" s="44"/>
      <c r="M41" s="44">
        <v>1691.05</v>
      </c>
      <c r="N41" s="42">
        <v>2000</v>
      </c>
      <c r="O41" s="1"/>
    </row>
    <row r="42" spans="1:15" x14ac:dyDescent="0.35">
      <c r="A42" s="1"/>
      <c r="B42" s="103" t="s">
        <v>18</v>
      </c>
      <c r="C42" s="1"/>
      <c r="D42" s="24">
        <v>2500</v>
      </c>
      <c r="E42" s="22"/>
      <c r="F42" s="23">
        <v>687.51</v>
      </c>
      <c r="G42" s="22"/>
      <c r="H42" s="18">
        <f t="shared" si="0"/>
        <v>1812.49</v>
      </c>
      <c r="I42" s="22"/>
      <c r="J42" s="42">
        <v>2000</v>
      </c>
      <c r="K42" s="43"/>
      <c r="L42" s="44"/>
      <c r="M42" s="44">
        <v>698.77</v>
      </c>
      <c r="N42" s="42">
        <v>1500</v>
      </c>
      <c r="O42" s="1"/>
    </row>
    <row r="43" spans="1:15" x14ac:dyDescent="0.35">
      <c r="A43" s="1"/>
      <c r="B43" s="103" t="s">
        <v>19</v>
      </c>
      <c r="C43" s="1"/>
      <c r="D43" s="24">
        <v>20000</v>
      </c>
      <c r="E43" s="22"/>
      <c r="F43" s="23">
        <v>11400</v>
      </c>
      <c r="G43" s="22"/>
      <c r="H43" s="18">
        <f t="shared" si="0"/>
        <v>8600</v>
      </c>
      <c r="I43" s="22"/>
      <c r="J43" s="42">
        <v>20000</v>
      </c>
      <c r="K43" s="43"/>
      <c r="L43" s="44"/>
      <c r="M43" s="44">
        <v>8950</v>
      </c>
      <c r="N43" s="42">
        <v>9000</v>
      </c>
      <c r="O43" s="1"/>
    </row>
    <row r="44" spans="1:15" x14ac:dyDescent="0.35">
      <c r="A44" s="1"/>
      <c r="B44" s="103" t="s">
        <v>20</v>
      </c>
      <c r="C44" s="1"/>
      <c r="D44" s="24">
        <v>600</v>
      </c>
      <c r="E44" s="22"/>
      <c r="F44" s="23">
        <v>751.37</v>
      </c>
      <c r="G44" s="22"/>
      <c r="H44" s="18">
        <f t="shared" si="0"/>
        <v>-151.37</v>
      </c>
      <c r="I44" s="22"/>
      <c r="J44" s="42">
        <v>500</v>
      </c>
      <c r="K44" s="43"/>
      <c r="L44" s="44"/>
      <c r="M44" s="44">
        <v>447.5</v>
      </c>
      <c r="N44" s="42">
        <v>500</v>
      </c>
      <c r="O44" s="1"/>
    </row>
    <row r="45" spans="1:15" x14ac:dyDescent="0.35">
      <c r="A45" s="1"/>
      <c r="B45" s="103" t="s">
        <v>21</v>
      </c>
      <c r="C45" s="1"/>
      <c r="D45" s="24">
        <v>0</v>
      </c>
      <c r="E45" s="22"/>
      <c r="F45" s="23">
        <v>82080.3</v>
      </c>
      <c r="G45" s="22"/>
      <c r="H45" s="18">
        <f t="shared" si="0"/>
        <v>-82080.3</v>
      </c>
      <c r="I45" s="22"/>
      <c r="J45" s="42">
        <v>35000</v>
      </c>
      <c r="K45" s="43"/>
      <c r="L45" s="44"/>
      <c r="M45" s="44"/>
      <c r="N45" s="42">
        <v>5000</v>
      </c>
      <c r="O45" s="1"/>
    </row>
    <row r="46" spans="1:15" x14ac:dyDescent="0.35">
      <c r="A46" s="1"/>
      <c r="B46" s="103" t="s">
        <v>22</v>
      </c>
      <c r="C46" s="1"/>
      <c r="D46" s="24">
        <v>10000</v>
      </c>
      <c r="E46" s="22"/>
      <c r="F46" s="23">
        <v>20022.43</v>
      </c>
      <c r="G46" s="22"/>
      <c r="H46" s="18">
        <f t="shared" si="0"/>
        <v>-10022.43</v>
      </c>
      <c r="I46" s="22"/>
      <c r="J46" s="42">
        <v>5000</v>
      </c>
      <c r="K46" s="43"/>
      <c r="L46" s="44"/>
      <c r="M46" s="44">
        <v>9607.31</v>
      </c>
      <c r="N46" s="42">
        <v>10000</v>
      </c>
      <c r="O46" s="1"/>
    </row>
    <row r="47" spans="1:15" x14ac:dyDescent="0.35">
      <c r="A47" s="1"/>
      <c r="B47" s="104" t="s">
        <v>25</v>
      </c>
      <c r="C47" s="1"/>
      <c r="D47" s="24">
        <v>5000</v>
      </c>
      <c r="E47" s="22"/>
      <c r="F47" s="23"/>
      <c r="G47" s="22"/>
      <c r="H47" s="18">
        <f t="shared" si="0"/>
        <v>5000</v>
      </c>
      <c r="I47" s="22"/>
      <c r="J47" s="42">
        <v>5000</v>
      </c>
      <c r="K47" s="43"/>
      <c r="L47" s="44"/>
      <c r="M47" s="44">
        <v>1949.5</v>
      </c>
      <c r="N47" s="42">
        <v>3000</v>
      </c>
      <c r="O47" s="1"/>
    </row>
    <row r="48" spans="1:15" x14ac:dyDescent="0.35">
      <c r="A48" s="1"/>
      <c r="B48" s="104" t="s">
        <v>26</v>
      </c>
      <c r="C48" s="1"/>
      <c r="D48" s="24">
        <v>15000</v>
      </c>
      <c r="E48" s="22"/>
      <c r="F48" s="23">
        <v>74572.5</v>
      </c>
      <c r="G48" s="22"/>
      <c r="H48" s="18">
        <f t="shared" si="0"/>
        <v>-59572.5</v>
      </c>
      <c r="I48" s="22"/>
      <c r="J48" s="42">
        <v>10000</v>
      </c>
      <c r="K48" s="43"/>
      <c r="L48" s="44"/>
      <c r="M48" s="44">
        <v>3466.87</v>
      </c>
      <c r="N48" s="42">
        <v>15000</v>
      </c>
      <c r="O48" s="1"/>
    </row>
    <row r="49" spans="1:16" x14ac:dyDescent="0.35">
      <c r="A49" s="1"/>
      <c r="B49" s="104" t="s">
        <v>27</v>
      </c>
      <c r="C49" s="1"/>
      <c r="D49" s="24">
        <v>5000</v>
      </c>
      <c r="E49" s="22"/>
      <c r="F49" s="23">
        <v>7989</v>
      </c>
      <c r="G49" s="22"/>
      <c r="H49" s="18">
        <f t="shared" si="0"/>
        <v>-2989</v>
      </c>
      <c r="I49" s="22"/>
      <c r="J49" s="42">
        <v>5000</v>
      </c>
      <c r="K49" s="43"/>
      <c r="L49" s="44"/>
      <c r="M49" s="44">
        <f>3550.27+814.38</f>
        <v>4364.6499999999996</v>
      </c>
      <c r="N49" s="42">
        <v>5000</v>
      </c>
      <c r="O49" s="1" t="s">
        <v>62</v>
      </c>
    </row>
    <row r="50" spans="1:16" ht="19.8" customHeight="1" x14ac:dyDescent="0.35">
      <c r="A50" s="1"/>
      <c r="B50" s="104" t="s">
        <v>28</v>
      </c>
      <c r="C50" s="1"/>
      <c r="D50" s="24">
        <v>250</v>
      </c>
      <c r="E50" s="22"/>
      <c r="F50" s="23"/>
      <c r="G50" s="22"/>
      <c r="H50" s="18">
        <f t="shared" si="0"/>
        <v>250</v>
      </c>
      <c r="I50" s="22"/>
      <c r="J50" s="42">
        <v>150</v>
      </c>
      <c r="K50" s="43"/>
      <c r="L50" s="44"/>
      <c r="M50" s="44">
        <v>113.57</v>
      </c>
      <c r="N50" s="42">
        <v>250</v>
      </c>
      <c r="O50" s="1"/>
    </row>
    <row r="51" spans="1:16" x14ac:dyDescent="0.35">
      <c r="A51" s="1"/>
      <c r="B51" s="104" t="s">
        <v>29</v>
      </c>
      <c r="C51" s="1"/>
      <c r="D51" s="24">
        <v>10000</v>
      </c>
      <c r="E51" s="22"/>
      <c r="F51" s="23">
        <v>4090.16</v>
      </c>
      <c r="G51" s="22"/>
      <c r="H51" s="18">
        <f t="shared" si="0"/>
        <v>5909.84</v>
      </c>
      <c r="I51" s="22"/>
      <c r="J51" s="42">
        <v>12300</v>
      </c>
      <c r="K51" s="43"/>
      <c r="L51" s="44"/>
      <c r="M51" s="44">
        <v>4012.67</v>
      </c>
      <c r="N51" s="42">
        <v>7500</v>
      </c>
      <c r="O51" s="1"/>
    </row>
    <row r="52" spans="1:16" x14ac:dyDescent="0.35">
      <c r="A52" s="1"/>
      <c r="B52" s="103" t="s">
        <v>30</v>
      </c>
      <c r="C52" s="1"/>
      <c r="D52" s="24">
        <v>500</v>
      </c>
      <c r="E52" s="22"/>
      <c r="F52" s="23">
        <v>34.33</v>
      </c>
      <c r="G52" s="22"/>
      <c r="H52" s="18">
        <f t="shared" si="0"/>
        <v>465.67</v>
      </c>
      <c r="I52" s="22"/>
      <c r="J52" s="42">
        <v>1000</v>
      </c>
      <c r="K52" s="43"/>
      <c r="L52" s="44"/>
      <c r="M52" s="44">
        <v>15.46</v>
      </c>
      <c r="N52" s="42">
        <v>1000</v>
      </c>
      <c r="O52" s="1"/>
    </row>
    <row r="53" spans="1:16" x14ac:dyDescent="0.35">
      <c r="A53" s="1"/>
      <c r="B53" s="103" t="s">
        <v>31</v>
      </c>
      <c r="C53" s="1"/>
      <c r="D53" s="24">
        <v>75000</v>
      </c>
      <c r="E53" s="22"/>
      <c r="F53" s="23">
        <v>22530.07</v>
      </c>
      <c r="G53" s="22"/>
      <c r="H53" s="18">
        <f t="shared" si="0"/>
        <v>52469.93</v>
      </c>
      <c r="I53" s="22"/>
      <c r="J53" s="42">
        <v>20000</v>
      </c>
      <c r="K53" s="43"/>
      <c r="L53" s="44"/>
      <c r="M53" s="44">
        <v>5239.6000000000004</v>
      </c>
      <c r="N53" s="42">
        <v>20000</v>
      </c>
      <c r="O53" s="1" t="s">
        <v>63</v>
      </c>
    </row>
    <row r="54" spans="1:16" x14ac:dyDescent="0.35">
      <c r="A54" s="1"/>
      <c r="B54" s="103" t="s">
        <v>32</v>
      </c>
      <c r="C54" s="1"/>
      <c r="D54" s="24">
        <v>15000</v>
      </c>
      <c r="E54" s="22"/>
      <c r="F54" s="23">
        <v>17988.89</v>
      </c>
      <c r="G54" s="22"/>
      <c r="H54" s="18">
        <f t="shared" si="0"/>
        <v>-2988.8899999999994</v>
      </c>
      <c r="I54" s="22"/>
      <c r="J54" s="42">
        <v>2500</v>
      </c>
      <c r="K54" s="43"/>
      <c r="L54" s="44"/>
      <c r="M54" s="44">
        <v>2079.64</v>
      </c>
      <c r="N54" s="42">
        <v>2500</v>
      </c>
      <c r="O54" s="1" t="s">
        <v>53</v>
      </c>
    </row>
    <row r="55" spans="1:16" s="70" customFormat="1" x14ac:dyDescent="0.35">
      <c r="A55" s="64"/>
      <c r="B55" s="103" t="s">
        <v>33</v>
      </c>
      <c r="C55" s="64"/>
      <c r="D55" s="24">
        <v>800000</v>
      </c>
      <c r="E55" s="65"/>
      <c r="F55" s="66">
        <v>954780.48</v>
      </c>
      <c r="G55" s="65"/>
      <c r="H55" s="67">
        <f t="shared" si="0"/>
        <v>-154780.47999999998</v>
      </c>
      <c r="I55" s="65"/>
      <c r="J55" s="42">
        <v>250000</v>
      </c>
      <c r="K55" s="68"/>
      <c r="L55" s="69"/>
      <c r="M55" s="69">
        <v>394203.54</v>
      </c>
      <c r="N55" s="42">
        <v>300000</v>
      </c>
      <c r="O55" s="64" t="s">
        <v>57</v>
      </c>
    </row>
    <row r="56" spans="1:16" ht="18.600000000000001" thickBot="1" x14ac:dyDescent="0.4">
      <c r="A56" s="1"/>
      <c r="B56" s="105" t="s">
        <v>34</v>
      </c>
      <c r="C56" s="1"/>
      <c r="D56" s="27">
        <v>131400</v>
      </c>
      <c r="E56" s="25"/>
      <c r="F56" s="26"/>
      <c r="G56" s="25"/>
      <c r="H56" s="26">
        <f t="shared" si="0"/>
        <v>131400</v>
      </c>
      <c r="I56" s="25"/>
      <c r="J56" s="45">
        <v>131400</v>
      </c>
      <c r="K56" s="43"/>
      <c r="L56" s="28"/>
      <c r="M56" s="28"/>
      <c r="N56" s="45">
        <v>131400</v>
      </c>
      <c r="O56" s="1" t="s">
        <v>56</v>
      </c>
    </row>
    <row r="57" spans="1:16" ht="19.2" thickTop="1" thickBot="1" x14ac:dyDescent="0.4">
      <c r="A57" s="1"/>
      <c r="B57" s="106" t="s">
        <v>35</v>
      </c>
      <c r="C57" s="39"/>
      <c r="D57" s="46">
        <f>SUM(D27:D56)</f>
        <v>1315050</v>
      </c>
      <c r="E57" s="41"/>
      <c r="F57" s="32">
        <f>SUM(F27:F56)</f>
        <v>1377931.15</v>
      </c>
      <c r="G57" s="31"/>
      <c r="H57" s="47">
        <f t="shared" si="0"/>
        <v>-62881.149999999907</v>
      </c>
      <c r="I57" s="41"/>
      <c r="J57" s="48">
        <f>SUM(J27:J56)</f>
        <v>911150</v>
      </c>
      <c r="K57" s="48">
        <f>SUM(K27:K56)</f>
        <v>0</v>
      </c>
      <c r="L57" s="48">
        <f>SUM(L27:L56)</f>
        <v>0</v>
      </c>
      <c r="M57" s="48">
        <f>SUM(M27:M56)</f>
        <v>687131.45</v>
      </c>
      <c r="N57" s="48">
        <f>SUM(N27:N56)</f>
        <v>954650</v>
      </c>
      <c r="O57" s="1"/>
    </row>
    <row r="58" spans="1:16" ht="8.5500000000000007" customHeight="1" x14ac:dyDescent="0.35">
      <c r="A58" s="1"/>
      <c r="B58" s="95"/>
      <c r="C58" s="1"/>
      <c r="D58" s="22"/>
      <c r="E58" s="22"/>
      <c r="F58" s="23"/>
      <c r="G58" s="22"/>
      <c r="H58" s="18"/>
      <c r="I58" s="22"/>
      <c r="J58" s="22"/>
      <c r="K58" s="43"/>
      <c r="L58" s="44"/>
      <c r="M58" s="44"/>
      <c r="N58" s="22"/>
      <c r="O58" s="1"/>
    </row>
    <row r="59" spans="1:16" x14ac:dyDescent="0.35">
      <c r="A59" s="2" t="s">
        <v>37</v>
      </c>
      <c r="B59" s="103" t="s">
        <v>83</v>
      </c>
      <c r="C59" s="49">
        <v>45000</v>
      </c>
      <c r="D59" s="24">
        <v>45000</v>
      </c>
      <c r="E59" s="22"/>
      <c r="F59" s="23">
        <v>43655.14</v>
      </c>
      <c r="G59" s="22"/>
      <c r="H59" s="18">
        <f t="shared" si="0"/>
        <v>1344.8600000000006</v>
      </c>
      <c r="I59" s="22"/>
      <c r="J59" s="42">
        <v>66000</v>
      </c>
      <c r="K59" s="43"/>
      <c r="L59" s="44"/>
      <c r="M59" s="44">
        <v>53423.63</v>
      </c>
      <c r="N59" s="42">
        <v>66000</v>
      </c>
      <c r="O59" s="1"/>
      <c r="P59" s="50"/>
    </row>
    <row r="60" spans="1:16" x14ac:dyDescent="0.35">
      <c r="A60" s="62"/>
      <c r="B60" s="103" t="s">
        <v>59</v>
      </c>
      <c r="C60" s="49"/>
      <c r="D60" s="24"/>
      <c r="E60" s="22"/>
      <c r="F60" s="23"/>
      <c r="G60" s="22"/>
      <c r="H60" s="18"/>
      <c r="I60" s="22"/>
      <c r="J60" s="42">
        <v>40000</v>
      </c>
      <c r="K60" s="43"/>
      <c r="L60" s="44"/>
      <c r="M60" s="44">
        <v>24235.4</v>
      </c>
      <c r="N60" s="42">
        <v>40000</v>
      </c>
      <c r="O60" s="1"/>
      <c r="P60" s="50"/>
    </row>
    <row r="61" spans="1:16" x14ac:dyDescent="0.35">
      <c r="A61" s="1"/>
      <c r="B61" s="103" t="s">
        <v>82</v>
      </c>
      <c r="C61" s="49">
        <f>85000*25%</f>
        <v>21250</v>
      </c>
      <c r="D61" s="24">
        <f>85000*25%</f>
        <v>21250</v>
      </c>
      <c r="E61" s="22"/>
      <c r="F61" s="23">
        <v>24351.7</v>
      </c>
      <c r="G61" s="22"/>
      <c r="H61" s="18">
        <f t="shared" si="0"/>
        <v>-3101.7000000000007</v>
      </c>
      <c r="I61" s="22"/>
      <c r="J61" s="42">
        <v>27300</v>
      </c>
      <c r="K61" s="43"/>
      <c r="L61" s="44"/>
      <c r="M61" s="44">
        <v>12576.02</v>
      </c>
      <c r="N61" s="42">
        <v>17000</v>
      </c>
      <c r="O61" s="1"/>
      <c r="P61" s="50"/>
    </row>
    <row r="62" spans="1:16" x14ac:dyDescent="0.35">
      <c r="A62" s="1"/>
      <c r="B62" s="103" t="s">
        <v>68</v>
      </c>
      <c r="C62" s="49"/>
      <c r="D62" s="24"/>
      <c r="E62" s="22"/>
      <c r="F62" s="23"/>
      <c r="G62" s="22"/>
      <c r="H62" s="18"/>
      <c r="I62" s="22"/>
      <c r="J62" s="42">
        <v>5000</v>
      </c>
      <c r="K62" s="43"/>
      <c r="L62" s="44"/>
      <c r="M62" s="44"/>
      <c r="N62" s="42">
        <v>4000</v>
      </c>
      <c r="O62" s="1"/>
      <c r="P62" s="50"/>
    </row>
    <row r="63" spans="1:16" x14ac:dyDescent="0.35">
      <c r="A63" s="1"/>
      <c r="B63" s="103" t="s">
        <v>9</v>
      </c>
      <c r="C63" s="49">
        <v>1000</v>
      </c>
      <c r="D63" s="24">
        <v>1000</v>
      </c>
      <c r="E63" s="22"/>
      <c r="F63" s="23">
        <v>963.51</v>
      </c>
      <c r="G63" s="22"/>
      <c r="H63" s="18">
        <f t="shared" si="0"/>
        <v>36.490000000000009</v>
      </c>
      <c r="I63" s="22"/>
      <c r="J63" s="42">
        <v>2000</v>
      </c>
      <c r="K63" s="43"/>
      <c r="L63" s="44"/>
      <c r="M63" s="44">
        <v>1875.98</v>
      </c>
      <c r="N63" s="42">
        <v>2000</v>
      </c>
      <c r="O63" s="1"/>
    </row>
    <row r="64" spans="1:16" x14ac:dyDescent="0.35">
      <c r="A64" s="1"/>
      <c r="B64" s="103" t="s">
        <v>10</v>
      </c>
      <c r="C64" s="49">
        <v>30000</v>
      </c>
      <c r="D64" s="24">
        <v>30000</v>
      </c>
      <c r="E64" s="22"/>
      <c r="F64" s="23">
        <v>16453.64</v>
      </c>
      <c r="G64" s="22"/>
      <c r="H64" s="18">
        <f t="shared" si="0"/>
        <v>13546.36</v>
      </c>
      <c r="I64" s="22"/>
      <c r="J64" s="42">
        <v>20000</v>
      </c>
      <c r="K64" s="43"/>
      <c r="L64" s="44"/>
      <c r="M64" s="44">
        <v>15650</v>
      </c>
      <c r="N64" s="42">
        <v>18000</v>
      </c>
      <c r="O64" s="29"/>
    </row>
    <row r="65" spans="1:15" x14ac:dyDescent="0.35">
      <c r="A65" s="1"/>
      <c r="B65" s="103" t="s">
        <v>11</v>
      </c>
      <c r="C65" s="49">
        <v>5000</v>
      </c>
      <c r="D65" s="24">
        <v>5000</v>
      </c>
      <c r="E65" s="22"/>
      <c r="F65" s="23">
        <v>14214.85</v>
      </c>
      <c r="G65" s="22"/>
      <c r="H65" s="18">
        <f t="shared" si="0"/>
        <v>-9214.85</v>
      </c>
      <c r="I65" s="22"/>
      <c r="J65" s="42">
        <v>5000</v>
      </c>
      <c r="K65" s="43"/>
      <c r="L65" s="44"/>
      <c r="M65" s="44">
        <v>10479.040000000001</v>
      </c>
      <c r="N65" s="42">
        <v>10000</v>
      </c>
      <c r="O65" s="1"/>
    </row>
    <row r="66" spans="1:15" x14ac:dyDescent="0.35">
      <c r="A66" s="1"/>
      <c r="B66" s="103" t="s">
        <v>12</v>
      </c>
      <c r="C66" s="49">
        <v>0</v>
      </c>
      <c r="D66" s="24">
        <v>0</v>
      </c>
      <c r="E66" s="22"/>
      <c r="F66" s="23"/>
      <c r="G66" s="22"/>
      <c r="H66" s="18">
        <f t="shared" si="0"/>
        <v>0</v>
      </c>
      <c r="I66" s="22"/>
      <c r="J66" s="42">
        <v>0</v>
      </c>
      <c r="K66" s="43"/>
      <c r="L66" s="44"/>
      <c r="M66" s="44"/>
      <c r="N66" s="42">
        <v>0</v>
      </c>
      <c r="O66" s="1"/>
    </row>
    <row r="67" spans="1:15" x14ac:dyDescent="0.35">
      <c r="A67" s="1"/>
      <c r="B67" s="103" t="s">
        <v>13</v>
      </c>
      <c r="C67" s="49">
        <v>5000</v>
      </c>
      <c r="D67" s="24">
        <v>5000</v>
      </c>
      <c r="E67" s="22"/>
      <c r="F67" s="23">
        <v>6738.75</v>
      </c>
      <c r="G67" s="22"/>
      <c r="H67" s="18">
        <f t="shared" si="0"/>
        <v>-1738.75</v>
      </c>
      <c r="I67" s="22"/>
      <c r="J67" s="42">
        <v>5000</v>
      </c>
      <c r="K67" s="43"/>
      <c r="L67" s="44"/>
      <c r="M67" s="44">
        <v>1560.19</v>
      </c>
      <c r="N67" s="42">
        <v>3500</v>
      </c>
      <c r="O67" s="1"/>
    </row>
    <row r="68" spans="1:15" x14ac:dyDescent="0.35">
      <c r="A68" s="1"/>
      <c r="B68" s="103" t="s">
        <v>14</v>
      </c>
      <c r="C68" s="49">
        <v>5000</v>
      </c>
      <c r="D68" s="24">
        <v>5000</v>
      </c>
      <c r="E68" s="22"/>
      <c r="F68" s="23">
        <v>5954.47</v>
      </c>
      <c r="G68" s="22"/>
      <c r="H68" s="18">
        <f t="shared" si="0"/>
        <v>-954.47000000000025</v>
      </c>
      <c r="I68" s="22"/>
      <c r="J68" s="42">
        <v>25000</v>
      </c>
      <c r="K68" s="43"/>
      <c r="L68" s="44"/>
      <c r="M68" s="44"/>
      <c r="N68" s="42">
        <v>25000</v>
      </c>
      <c r="O68" s="1" t="s">
        <v>64</v>
      </c>
    </row>
    <row r="69" spans="1:15" x14ac:dyDescent="0.35">
      <c r="A69" s="1"/>
      <c r="B69" s="103" t="s">
        <v>15</v>
      </c>
      <c r="C69" s="49">
        <v>0</v>
      </c>
      <c r="D69" s="24">
        <v>0</v>
      </c>
      <c r="E69" s="22"/>
      <c r="F69" s="23">
        <v>17100.990000000002</v>
      </c>
      <c r="G69" s="22"/>
      <c r="H69" s="18">
        <f t="shared" ref="H69:H89" si="4">D69-F69</f>
        <v>-17100.990000000002</v>
      </c>
      <c r="I69" s="22"/>
      <c r="J69" s="42">
        <v>2000</v>
      </c>
      <c r="K69" s="43"/>
      <c r="L69" s="44"/>
      <c r="M69" s="44"/>
      <c r="N69" s="42">
        <v>1000</v>
      </c>
      <c r="O69" s="1"/>
    </row>
    <row r="70" spans="1:15" x14ac:dyDescent="0.35">
      <c r="A70" s="1"/>
      <c r="B70" s="103" t="s">
        <v>16</v>
      </c>
      <c r="C70" s="49">
        <v>3000</v>
      </c>
      <c r="D70" s="24">
        <v>3000</v>
      </c>
      <c r="E70" s="22"/>
      <c r="F70" s="23">
        <v>11431.56</v>
      </c>
      <c r="G70" s="22"/>
      <c r="H70" s="18">
        <f t="shared" si="4"/>
        <v>-8431.56</v>
      </c>
      <c r="I70" s="22"/>
      <c r="J70" s="42">
        <v>10000</v>
      </c>
      <c r="K70" s="43"/>
      <c r="L70" s="44"/>
      <c r="M70" s="44">
        <v>6881.75</v>
      </c>
      <c r="N70" s="42">
        <v>7000</v>
      </c>
      <c r="O70" s="1"/>
    </row>
    <row r="71" spans="1:15" x14ac:dyDescent="0.35">
      <c r="A71" s="1"/>
      <c r="B71" s="104" t="s">
        <v>17</v>
      </c>
      <c r="C71" s="49">
        <v>300</v>
      </c>
      <c r="D71" s="24">
        <v>300</v>
      </c>
      <c r="E71" s="22"/>
      <c r="F71" s="23">
        <v>700.73</v>
      </c>
      <c r="G71" s="22"/>
      <c r="H71" s="18">
        <f t="shared" si="4"/>
        <v>-400.73</v>
      </c>
      <c r="I71" s="22"/>
      <c r="J71" s="42">
        <v>300</v>
      </c>
      <c r="K71" s="43"/>
      <c r="L71" s="44"/>
      <c r="M71" s="44">
        <v>74.709999999999994</v>
      </c>
      <c r="N71" s="42">
        <v>300</v>
      </c>
      <c r="O71" s="1"/>
    </row>
    <row r="72" spans="1:15" x14ac:dyDescent="0.35">
      <c r="A72" s="1"/>
      <c r="B72" s="103" t="s">
        <v>18</v>
      </c>
      <c r="C72" s="49">
        <v>1500</v>
      </c>
      <c r="D72" s="24">
        <v>1500</v>
      </c>
      <c r="E72" s="22"/>
      <c r="F72" s="23">
        <v>1055.25</v>
      </c>
      <c r="G72" s="22"/>
      <c r="H72" s="18">
        <f t="shared" si="4"/>
        <v>444.75</v>
      </c>
      <c r="I72" s="22"/>
      <c r="J72" s="42">
        <v>1500</v>
      </c>
      <c r="K72" s="43"/>
      <c r="L72" s="44"/>
      <c r="M72" s="44">
        <v>725.96</v>
      </c>
      <c r="N72" s="42">
        <v>1500</v>
      </c>
      <c r="O72" s="1"/>
    </row>
    <row r="73" spans="1:15" x14ac:dyDescent="0.35">
      <c r="A73" s="1"/>
      <c r="B73" s="103" t="s">
        <v>19</v>
      </c>
      <c r="C73" s="49">
        <v>20000</v>
      </c>
      <c r="D73" s="24">
        <v>20000</v>
      </c>
      <c r="E73" s="22"/>
      <c r="F73" s="23">
        <v>11400</v>
      </c>
      <c r="G73" s="22"/>
      <c r="H73" s="18">
        <f t="shared" si="4"/>
        <v>8600</v>
      </c>
      <c r="I73" s="22"/>
      <c r="J73" s="42">
        <v>10000</v>
      </c>
      <c r="K73" s="43"/>
      <c r="L73" s="44"/>
      <c r="M73" s="44">
        <v>8950</v>
      </c>
      <c r="N73" s="42">
        <v>9000</v>
      </c>
      <c r="O73" s="1"/>
    </row>
    <row r="74" spans="1:15" x14ac:dyDescent="0.35">
      <c r="A74" s="1"/>
      <c r="B74" s="103" t="s">
        <v>20</v>
      </c>
      <c r="C74" s="49">
        <v>1500</v>
      </c>
      <c r="D74" s="24">
        <v>1500</v>
      </c>
      <c r="E74" s="22"/>
      <c r="F74" s="23">
        <v>751.38</v>
      </c>
      <c r="G74" s="22"/>
      <c r="H74" s="18">
        <f t="shared" si="4"/>
        <v>748.62</v>
      </c>
      <c r="I74" s="22"/>
      <c r="J74" s="42">
        <v>500</v>
      </c>
      <c r="K74" s="43"/>
      <c r="L74" s="44"/>
      <c r="M74" s="44">
        <v>447.5</v>
      </c>
      <c r="N74" s="42">
        <v>500</v>
      </c>
      <c r="O74" s="1"/>
    </row>
    <row r="75" spans="1:15" x14ac:dyDescent="0.35">
      <c r="A75" s="1"/>
      <c r="B75" s="103" t="s">
        <v>21</v>
      </c>
      <c r="C75" s="49">
        <v>50000</v>
      </c>
      <c r="D75" s="24">
        <v>50000</v>
      </c>
      <c r="E75" s="22"/>
      <c r="F75" s="23">
        <v>30053.79</v>
      </c>
      <c r="G75" s="22"/>
      <c r="H75" s="18">
        <f t="shared" si="4"/>
        <v>19946.21</v>
      </c>
      <c r="I75" s="22"/>
      <c r="J75" s="42">
        <v>30000</v>
      </c>
      <c r="K75" s="43"/>
      <c r="L75" s="44"/>
      <c r="M75" s="44">
        <v>45331.96</v>
      </c>
      <c r="N75" s="42">
        <v>55000</v>
      </c>
      <c r="O75" s="1"/>
    </row>
    <row r="76" spans="1:15" s="70" customFormat="1" x14ac:dyDescent="0.35">
      <c r="A76" s="64"/>
      <c r="B76" s="103" t="s">
        <v>22</v>
      </c>
      <c r="C76" s="49">
        <v>80000</v>
      </c>
      <c r="D76" s="24">
        <v>80000</v>
      </c>
      <c r="E76" s="65"/>
      <c r="F76" s="66">
        <v>101140.95</v>
      </c>
      <c r="G76" s="65"/>
      <c r="H76" s="67">
        <f t="shared" si="4"/>
        <v>-21140.949999999997</v>
      </c>
      <c r="I76" s="65"/>
      <c r="J76" s="42">
        <f>50000+50000</f>
        <v>100000</v>
      </c>
      <c r="K76" s="68"/>
      <c r="L76" s="69">
        <v>66528</v>
      </c>
      <c r="M76" s="69">
        <v>83888.05</v>
      </c>
      <c r="N76" s="42">
        <v>125000</v>
      </c>
      <c r="O76" s="64" t="s">
        <v>70</v>
      </c>
    </row>
    <row r="77" spans="1:15" x14ac:dyDescent="0.35">
      <c r="A77" s="1"/>
      <c r="B77" s="103" t="s">
        <v>23</v>
      </c>
      <c r="C77" s="49">
        <v>4500</v>
      </c>
      <c r="D77" s="24">
        <v>4500</v>
      </c>
      <c r="E77" s="22"/>
      <c r="F77" s="23"/>
      <c r="G77" s="22"/>
      <c r="H77" s="18">
        <f t="shared" si="4"/>
        <v>4500</v>
      </c>
      <c r="I77" s="22"/>
      <c r="J77" s="42">
        <v>4500</v>
      </c>
      <c r="K77" s="43"/>
      <c r="L77" s="44"/>
      <c r="M77" s="44"/>
      <c r="N77" s="42">
        <v>4500</v>
      </c>
      <c r="O77" s="1"/>
    </row>
    <row r="78" spans="1:15" x14ac:dyDescent="0.35">
      <c r="A78" s="1"/>
      <c r="B78" s="104" t="s">
        <v>24</v>
      </c>
      <c r="C78" s="49">
        <v>10000</v>
      </c>
      <c r="D78" s="24">
        <v>10000</v>
      </c>
      <c r="E78" s="22"/>
      <c r="F78" s="23">
        <v>24464.13</v>
      </c>
      <c r="G78" s="22"/>
      <c r="H78" s="18">
        <f t="shared" si="4"/>
        <v>-14464.130000000001</v>
      </c>
      <c r="I78" s="22"/>
      <c r="J78" s="42">
        <v>20000</v>
      </c>
      <c r="K78" s="43"/>
      <c r="L78" s="44"/>
      <c r="M78" s="44">
        <v>13466.85</v>
      </c>
      <c r="N78" s="42">
        <f>20000</f>
        <v>20000</v>
      </c>
      <c r="O78" s="1"/>
    </row>
    <row r="79" spans="1:15" x14ac:dyDescent="0.35">
      <c r="A79" s="1"/>
      <c r="B79" s="104" t="s">
        <v>25</v>
      </c>
      <c r="C79" s="49">
        <v>2000</v>
      </c>
      <c r="D79" s="24">
        <v>2000</v>
      </c>
      <c r="E79" s="22"/>
      <c r="F79" s="23"/>
      <c r="G79" s="22"/>
      <c r="H79" s="18">
        <f t="shared" si="4"/>
        <v>2000</v>
      </c>
      <c r="I79" s="22"/>
      <c r="J79" s="42">
        <v>2000</v>
      </c>
      <c r="K79" s="43"/>
      <c r="L79" s="44"/>
      <c r="M79" s="44">
        <v>3626.31</v>
      </c>
      <c r="N79" s="42">
        <v>4000</v>
      </c>
      <c r="O79" s="1"/>
    </row>
    <row r="80" spans="1:15" x14ac:dyDescent="0.35">
      <c r="A80" s="1"/>
      <c r="B80" s="104" t="s">
        <v>26</v>
      </c>
      <c r="C80" s="49">
        <v>25000</v>
      </c>
      <c r="D80" s="24">
        <v>25000</v>
      </c>
      <c r="E80" s="22"/>
      <c r="F80" s="23">
        <v>49277.69</v>
      </c>
      <c r="G80" s="22"/>
      <c r="H80" s="18">
        <f t="shared" si="4"/>
        <v>-24277.690000000002</v>
      </c>
      <c r="I80" s="22"/>
      <c r="J80" s="42">
        <v>15000</v>
      </c>
      <c r="K80" s="43"/>
      <c r="L80" s="44"/>
      <c r="M80" s="44"/>
      <c r="N80" s="42">
        <v>15000</v>
      </c>
      <c r="O80" s="1"/>
    </row>
    <row r="81" spans="1:15" x14ac:dyDescent="0.35">
      <c r="A81" s="1"/>
      <c r="B81" s="104" t="s">
        <v>27</v>
      </c>
      <c r="C81" s="49">
        <v>0</v>
      </c>
      <c r="D81" s="24">
        <v>0</v>
      </c>
      <c r="E81" s="22"/>
      <c r="F81" s="23">
        <v>7539.01</v>
      </c>
      <c r="G81" s="22"/>
      <c r="H81" s="18">
        <f t="shared" si="4"/>
        <v>-7539.01</v>
      </c>
      <c r="I81" s="22"/>
      <c r="J81" s="42">
        <v>2500</v>
      </c>
      <c r="K81" s="43"/>
      <c r="L81" s="44"/>
      <c r="M81" s="44">
        <f>2140.61+814.38</f>
        <v>2954.9900000000002</v>
      </c>
      <c r="N81" s="42">
        <v>2500</v>
      </c>
      <c r="O81" s="1" t="s">
        <v>62</v>
      </c>
    </row>
    <row r="82" spans="1:15" x14ac:dyDescent="0.35">
      <c r="A82" s="1"/>
      <c r="B82" s="104" t="s">
        <v>28</v>
      </c>
      <c r="C82" s="49">
        <v>75</v>
      </c>
      <c r="D82" s="24">
        <v>75</v>
      </c>
      <c r="E82" s="22"/>
      <c r="F82" s="23"/>
      <c r="G82" s="22"/>
      <c r="H82" s="18">
        <f t="shared" si="4"/>
        <v>75</v>
      </c>
      <c r="I82" s="22"/>
      <c r="J82" s="42">
        <v>75</v>
      </c>
      <c r="K82" s="43"/>
      <c r="L82" s="44"/>
      <c r="M82" s="44">
        <v>113.56</v>
      </c>
      <c r="N82" s="42">
        <v>250</v>
      </c>
      <c r="O82" s="1"/>
    </row>
    <row r="83" spans="1:15" x14ac:dyDescent="0.35">
      <c r="A83" s="1"/>
      <c r="B83" s="104" t="s">
        <v>29</v>
      </c>
      <c r="C83" s="49">
        <v>2500</v>
      </c>
      <c r="D83" s="24">
        <v>2500</v>
      </c>
      <c r="E83" s="22"/>
      <c r="F83" s="23">
        <v>12230.68</v>
      </c>
      <c r="G83" s="22"/>
      <c r="H83" s="18">
        <f t="shared" si="4"/>
        <v>-9730.68</v>
      </c>
      <c r="I83" s="22"/>
      <c r="J83" s="42">
        <v>12300</v>
      </c>
      <c r="K83" s="43"/>
      <c r="L83" s="44"/>
      <c r="M83" s="44">
        <v>4012.71</v>
      </c>
      <c r="N83" s="42">
        <v>7500</v>
      </c>
      <c r="O83" s="1"/>
    </row>
    <row r="84" spans="1:15" x14ac:dyDescent="0.35">
      <c r="A84" s="1"/>
      <c r="B84" s="103" t="s">
        <v>30</v>
      </c>
      <c r="C84" s="49">
        <v>300</v>
      </c>
      <c r="D84" s="24">
        <v>300</v>
      </c>
      <c r="E84" s="22"/>
      <c r="F84" s="23">
        <v>34.33</v>
      </c>
      <c r="G84" s="22"/>
      <c r="H84" s="18">
        <f t="shared" si="4"/>
        <v>265.67</v>
      </c>
      <c r="I84" s="22"/>
      <c r="J84" s="42">
        <v>300</v>
      </c>
      <c r="K84" s="43"/>
      <c r="L84" s="44"/>
      <c r="M84" s="44">
        <v>25.47</v>
      </c>
      <c r="N84" s="42">
        <v>300</v>
      </c>
      <c r="O84" s="1"/>
    </row>
    <row r="85" spans="1:15" x14ac:dyDescent="0.35">
      <c r="A85" s="1"/>
      <c r="B85" s="103" t="s">
        <v>31</v>
      </c>
      <c r="C85" s="49"/>
      <c r="D85" s="24"/>
      <c r="E85" s="22"/>
      <c r="F85" s="23"/>
      <c r="G85" s="22"/>
      <c r="H85" s="18">
        <f t="shared" si="4"/>
        <v>0</v>
      </c>
      <c r="I85" s="22"/>
      <c r="J85" s="42">
        <v>0</v>
      </c>
      <c r="K85" s="43"/>
      <c r="L85" s="44"/>
      <c r="M85" s="44"/>
      <c r="N85" s="42">
        <v>0</v>
      </c>
      <c r="O85" s="1"/>
    </row>
    <row r="86" spans="1:15" x14ac:dyDescent="0.35">
      <c r="A86" s="1"/>
      <c r="B86" s="103" t="s">
        <v>32</v>
      </c>
      <c r="C86" s="49">
        <v>20000</v>
      </c>
      <c r="D86" s="24">
        <v>20000</v>
      </c>
      <c r="E86" s="22"/>
      <c r="F86" s="23"/>
      <c r="G86" s="22"/>
      <c r="H86" s="18">
        <f t="shared" si="4"/>
        <v>20000</v>
      </c>
      <c r="I86" s="22"/>
      <c r="J86" s="42">
        <v>2500</v>
      </c>
      <c r="K86" s="43"/>
      <c r="L86" s="44"/>
      <c r="M86" s="44">
        <v>2079.62</v>
      </c>
      <c r="N86" s="42">
        <v>2500</v>
      </c>
      <c r="O86" s="1"/>
    </row>
    <row r="87" spans="1:15" x14ac:dyDescent="0.35">
      <c r="A87" s="1"/>
      <c r="B87" s="103" t="s">
        <v>33</v>
      </c>
      <c r="C87" s="49">
        <v>35000</v>
      </c>
      <c r="D87" s="24">
        <v>35000</v>
      </c>
      <c r="E87" s="22"/>
      <c r="F87" s="23">
        <v>5615.31</v>
      </c>
      <c r="G87" s="22"/>
      <c r="H87" s="18">
        <f t="shared" si="4"/>
        <v>29384.69</v>
      </c>
      <c r="I87" s="22"/>
      <c r="J87" s="42">
        <v>20000</v>
      </c>
      <c r="K87" s="43"/>
      <c r="L87" s="44"/>
      <c r="M87" s="44">
        <v>6293.9</v>
      </c>
      <c r="N87" s="42">
        <v>8000</v>
      </c>
      <c r="O87" s="1"/>
    </row>
    <row r="88" spans="1:15" ht="18.600000000000001" thickBot="1" x14ac:dyDescent="0.4">
      <c r="A88" s="1"/>
      <c r="B88" s="104" t="s">
        <v>38</v>
      </c>
      <c r="C88" s="49">
        <v>25000</v>
      </c>
      <c r="D88" s="27">
        <v>25000</v>
      </c>
      <c r="E88" s="25"/>
      <c r="F88" s="26">
        <v>9133.5499999999993</v>
      </c>
      <c r="G88" s="25"/>
      <c r="H88" s="26">
        <f t="shared" si="4"/>
        <v>15866.45</v>
      </c>
      <c r="I88" s="25"/>
      <c r="J88" s="45">
        <v>23000</v>
      </c>
      <c r="K88" s="43"/>
      <c r="L88" s="28"/>
      <c r="M88" s="28">
        <v>578.17999999999995</v>
      </c>
      <c r="N88" s="45">
        <v>1500</v>
      </c>
      <c r="O88" s="1"/>
    </row>
    <row r="89" spans="1:15" ht="19.2" thickTop="1" thickBot="1" x14ac:dyDescent="0.4">
      <c r="A89" s="1"/>
      <c r="B89" s="106" t="s">
        <v>39</v>
      </c>
      <c r="C89" s="51">
        <f>SUM(C59:C88)</f>
        <v>392925</v>
      </c>
      <c r="D89" s="46">
        <f>SUM(D59:D88)</f>
        <v>392925</v>
      </c>
      <c r="E89" s="41"/>
      <c r="F89" s="32">
        <f>SUM(F59:F88)</f>
        <v>394261.41000000003</v>
      </c>
      <c r="G89" s="31"/>
      <c r="H89" s="52">
        <f t="shared" si="4"/>
        <v>-1336.4100000000326</v>
      </c>
      <c r="I89" s="41"/>
      <c r="J89" s="48">
        <f>SUM(J59:J88)</f>
        <v>451775</v>
      </c>
      <c r="K89" s="48">
        <f>SUM(K59:K88)</f>
        <v>0</v>
      </c>
      <c r="L89" s="48">
        <f>SUM(L59:L88)</f>
        <v>66528</v>
      </c>
      <c r="M89" s="48">
        <f>SUM(M59:M88)</f>
        <v>299251.77999999997</v>
      </c>
      <c r="N89" s="48">
        <f>SUM(N59:N88)</f>
        <v>450850</v>
      </c>
      <c r="O89" s="1"/>
    </row>
    <row r="90" spans="1:15" x14ac:dyDescent="0.35">
      <c r="A90" s="1"/>
      <c r="B90" s="107"/>
      <c r="C90" s="43"/>
      <c r="D90" s="22"/>
      <c r="E90" s="22"/>
      <c r="F90" s="23"/>
      <c r="G90" s="22"/>
      <c r="H90" s="23"/>
      <c r="I90" s="22"/>
      <c r="J90" s="22"/>
      <c r="K90" s="43"/>
      <c r="L90" s="44"/>
      <c r="M90" s="44"/>
      <c r="N90" s="44"/>
      <c r="O90" s="1"/>
    </row>
    <row r="91" spans="1:15" x14ac:dyDescent="0.35">
      <c r="A91" s="53"/>
      <c r="B91" s="107"/>
      <c r="C91" s="43"/>
      <c r="D91" s="22"/>
      <c r="E91" s="22"/>
      <c r="F91" s="23"/>
      <c r="G91" s="22"/>
      <c r="H91" s="23"/>
      <c r="I91" s="22"/>
      <c r="J91" s="22"/>
      <c r="K91" s="43"/>
      <c r="L91" s="44"/>
      <c r="M91" s="44"/>
      <c r="N91" s="44"/>
      <c r="O91" s="1"/>
    </row>
    <row r="92" spans="1:15" x14ac:dyDescent="0.35">
      <c r="A92" s="53"/>
      <c r="B92" s="107"/>
      <c r="C92" s="43"/>
      <c r="D92" s="22"/>
      <c r="E92" s="22"/>
      <c r="F92" s="23"/>
      <c r="G92" s="22"/>
      <c r="H92" s="23"/>
      <c r="I92" s="22"/>
      <c r="J92" s="22"/>
      <c r="K92" s="43"/>
      <c r="L92" s="44"/>
      <c r="M92" s="44"/>
      <c r="N92" s="44"/>
      <c r="O92" s="1"/>
    </row>
    <row r="93" spans="1:15" x14ac:dyDescent="0.35">
      <c r="A93" s="1"/>
      <c r="B93" s="107"/>
      <c r="C93" s="43"/>
      <c r="D93" s="22"/>
      <c r="E93" s="22"/>
      <c r="F93" s="23"/>
      <c r="G93" s="22"/>
      <c r="H93" s="23"/>
      <c r="I93" s="22"/>
      <c r="J93" s="22"/>
      <c r="K93" s="43"/>
      <c r="L93" s="44"/>
      <c r="M93" s="44"/>
      <c r="N93" s="44"/>
      <c r="O93" s="1"/>
    </row>
    <row r="94" spans="1:15" x14ac:dyDescent="0.35">
      <c r="A94" s="1"/>
      <c r="B94" s="107"/>
      <c r="C94" s="43"/>
      <c r="D94" s="22"/>
      <c r="E94" s="22"/>
      <c r="F94" s="23"/>
      <c r="G94" s="22"/>
      <c r="H94" s="23"/>
      <c r="I94" s="22"/>
      <c r="J94" s="22"/>
      <c r="K94" s="43"/>
      <c r="L94" s="44"/>
      <c r="M94" s="44"/>
      <c r="N94" s="44"/>
      <c r="O94" s="1"/>
    </row>
    <row r="95" spans="1:15" x14ac:dyDescent="0.35">
      <c r="A95" s="1"/>
      <c r="B95" s="107"/>
      <c r="C95" s="43"/>
      <c r="D95" s="22"/>
      <c r="E95" s="22"/>
      <c r="F95" s="23"/>
      <c r="G95" s="22"/>
      <c r="H95" s="23"/>
      <c r="I95" s="22"/>
      <c r="J95" s="22"/>
      <c r="K95" s="43"/>
      <c r="L95" s="44"/>
      <c r="M95" s="44"/>
      <c r="N95" s="44"/>
      <c r="O95" s="1"/>
    </row>
    <row r="96" spans="1:15" x14ac:dyDescent="0.35">
      <c r="B96" s="108"/>
      <c r="C96" s="54"/>
      <c r="D96" s="55"/>
      <c r="E96" s="55"/>
      <c r="F96" s="56"/>
      <c r="G96" s="55"/>
      <c r="H96" s="56"/>
      <c r="I96" s="55"/>
      <c r="J96" s="55"/>
      <c r="K96" s="54"/>
      <c r="L96" s="57"/>
      <c r="M96" s="57"/>
      <c r="N96" s="57"/>
    </row>
    <row r="97" spans="2:14" x14ac:dyDescent="0.35">
      <c r="B97" s="108"/>
      <c r="C97" s="54"/>
      <c r="D97" s="55"/>
      <c r="E97" s="55"/>
      <c r="F97" s="56"/>
      <c r="G97" s="55"/>
      <c r="H97" s="56"/>
      <c r="I97" s="55"/>
      <c r="J97" s="55"/>
      <c r="K97" s="54"/>
      <c r="L97" s="57"/>
      <c r="M97" s="57"/>
      <c r="N97" s="57"/>
    </row>
    <row r="98" spans="2:14" x14ac:dyDescent="0.35">
      <c r="B98" s="108"/>
      <c r="C98" s="54"/>
      <c r="D98" s="55"/>
      <c r="E98" s="55"/>
      <c r="F98" s="56"/>
      <c r="G98" s="55"/>
      <c r="H98" s="56"/>
      <c r="I98" s="55"/>
      <c r="J98" s="55"/>
      <c r="K98" s="54"/>
      <c r="L98" s="57"/>
      <c r="M98" s="57"/>
      <c r="N98" s="57"/>
    </row>
    <row r="99" spans="2:14" x14ac:dyDescent="0.35">
      <c r="B99" s="108"/>
      <c r="C99" s="54"/>
      <c r="D99" s="55"/>
      <c r="E99" s="55"/>
      <c r="F99" s="56"/>
      <c r="G99" s="55"/>
      <c r="H99" s="56"/>
      <c r="I99" s="55"/>
      <c r="J99" s="55"/>
      <c r="K99" s="54"/>
      <c r="L99" s="57"/>
      <c r="M99" s="57"/>
      <c r="N99" s="57"/>
    </row>
    <row r="100" spans="2:14" x14ac:dyDescent="0.35">
      <c r="B100" s="108"/>
      <c r="C100" s="54"/>
      <c r="D100" s="55"/>
      <c r="E100" s="55"/>
      <c r="F100" s="56"/>
      <c r="G100" s="55"/>
      <c r="H100" s="56"/>
      <c r="I100" s="55"/>
      <c r="J100" s="55"/>
      <c r="K100" s="54"/>
      <c r="L100" s="57"/>
      <c r="M100" s="57"/>
      <c r="N100" s="57"/>
    </row>
    <row r="101" spans="2:14" x14ac:dyDescent="0.35">
      <c r="D101" s="55"/>
      <c r="E101" s="55"/>
      <c r="F101" s="56"/>
      <c r="G101" s="55"/>
      <c r="H101" s="56"/>
      <c r="I101" s="55"/>
      <c r="J101" s="55"/>
      <c r="K101" s="54"/>
      <c r="L101" s="57"/>
      <c r="M101" s="57"/>
      <c r="N101" s="57"/>
    </row>
    <row r="102" spans="2:14" x14ac:dyDescent="0.35">
      <c r="D102" s="55"/>
      <c r="E102" s="55"/>
      <c r="F102" s="56"/>
      <c r="G102" s="55"/>
      <c r="H102" s="56"/>
      <c r="I102" s="55"/>
      <c r="J102" s="55"/>
      <c r="K102" s="54"/>
      <c r="L102" s="57"/>
      <c r="M102" s="57"/>
      <c r="N102" s="57"/>
    </row>
    <row r="103" spans="2:14" x14ac:dyDescent="0.35">
      <c r="D103" s="55"/>
      <c r="E103" s="55"/>
      <c r="F103" s="56"/>
      <c r="G103" s="55"/>
      <c r="H103" s="56"/>
      <c r="I103" s="55"/>
      <c r="J103" s="55"/>
      <c r="K103" s="54"/>
      <c r="L103" s="57"/>
      <c r="M103" s="57"/>
      <c r="N103" s="57"/>
    </row>
    <row r="104" spans="2:14" x14ac:dyDescent="0.35">
      <c r="D104" s="55"/>
      <c r="E104" s="55"/>
      <c r="F104" s="56"/>
      <c r="G104" s="55"/>
      <c r="H104" s="56"/>
      <c r="I104" s="55"/>
      <c r="J104" s="55"/>
      <c r="K104" s="54"/>
      <c r="L104" s="57"/>
      <c r="M104" s="57"/>
      <c r="N104" s="57"/>
    </row>
    <row r="105" spans="2:14" x14ac:dyDescent="0.35">
      <c r="D105" s="55"/>
      <c r="E105" s="55"/>
      <c r="F105" s="56"/>
      <c r="G105" s="55"/>
      <c r="H105" s="56"/>
      <c r="I105" s="55"/>
      <c r="J105" s="55"/>
      <c r="K105" s="54"/>
      <c r="L105" s="57"/>
      <c r="M105" s="57"/>
      <c r="N105" s="57"/>
    </row>
    <row r="106" spans="2:14" x14ac:dyDescent="0.35">
      <c r="D106" s="55"/>
      <c r="E106" s="55"/>
      <c r="F106" s="56"/>
      <c r="G106" s="55"/>
      <c r="H106" s="56"/>
      <c r="I106" s="55"/>
      <c r="J106" s="55"/>
      <c r="K106" s="54"/>
      <c r="L106" s="57"/>
      <c r="M106" s="57"/>
      <c r="N106" s="57"/>
    </row>
    <row r="107" spans="2:14" x14ac:dyDescent="0.35">
      <c r="D107" s="55"/>
      <c r="E107" s="55"/>
      <c r="F107" s="56"/>
      <c r="G107" s="55"/>
      <c r="H107" s="56"/>
      <c r="I107" s="55"/>
      <c r="J107" s="55"/>
      <c r="K107" s="54"/>
      <c r="L107" s="57"/>
      <c r="M107" s="57"/>
      <c r="N107" s="57"/>
    </row>
    <row r="108" spans="2:14" x14ac:dyDescent="0.35">
      <c r="D108" s="55"/>
      <c r="E108" s="55"/>
      <c r="F108" s="56"/>
      <c r="G108" s="55"/>
      <c r="H108" s="56"/>
      <c r="I108" s="55"/>
      <c r="J108" s="55"/>
      <c r="K108" s="54"/>
      <c r="L108" s="57"/>
      <c r="M108" s="57"/>
      <c r="N108" s="57"/>
    </row>
    <row r="109" spans="2:14" x14ac:dyDescent="0.35">
      <c r="D109" s="55"/>
      <c r="E109" s="55"/>
      <c r="F109" s="56"/>
      <c r="G109" s="55"/>
      <c r="H109" s="56"/>
      <c r="I109" s="55"/>
      <c r="J109" s="55"/>
      <c r="K109" s="54"/>
      <c r="L109" s="57"/>
      <c r="M109" s="57"/>
      <c r="N109" s="57"/>
    </row>
    <row r="110" spans="2:14" x14ac:dyDescent="0.35">
      <c r="D110" s="55"/>
      <c r="E110" s="55"/>
      <c r="F110" s="56"/>
      <c r="G110" s="55"/>
      <c r="H110" s="56"/>
      <c r="I110" s="55"/>
      <c r="J110" s="55"/>
      <c r="K110" s="54"/>
      <c r="L110" s="57"/>
      <c r="M110" s="57"/>
      <c r="N110" s="57"/>
    </row>
    <row r="111" spans="2:14" x14ac:dyDescent="0.35">
      <c r="D111" s="55"/>
      <c r="E111" s="55"/>
      <c r="F111" s="56"/>
      <c r="G111" s="55"/>
      <c r="H111" s="56"/>
      <c r="I111" s="55"/>
      <c r="J111" s="55"/>
      <c r="K111" s="54"/>
      <c r="L111" s="57"/>
      <c r="M111" s="57"/>
      <c r="N111" s="57"/>
    </row>
    <row r="112" spans="2:14" x14ac:dyDescent="0.35">
      <c r="D112" s="55"/>
      <c r="E112" s="55"/>
      <c r="F112" s="56"/>
      <c r="G112" s="55"/>
      <c r="H112" s="56"/>
      <c r="I112" s="55"/>
      <c r="J112" s="55"/>
      <c r="K112" s="54"/>
      <c r="L112" s="57"/>
      <c r="M112" s="57"/>
      <c r="N112" s="57"/>
    </row>
    <row r="113" spans="4:14" x14ac:dyDescent="0.35">
      <c r="D113" s="55"/>
      <c r="E113" s="55"/>
      <c r="F113" s="56"/>
      <c r="G113" s="55"/>
      <c r="H113" s="56"/>
      <c r="I113" s="55"/>
      <c r="J113" s="55"/>
      <c r="K113" s="54"/>
      <c r="L113" s="57"/>
      <c r="M113" s="57"/>
      <c r="N113" s="57"/>
    </row>
    <row r="114" spans="4:14" x14ac:dyDescent="0.35">
      <c r="D114" s="55"/>
      <c r="E114" s="55"/>
      <c r="F114" s="56"/>
      <c r="G114" s="55"/>
      <c r="H114" s="56"/>
      <c r="I114" s="55"/>
      <c r="J114" s="55"/>
      <c r="K114" s="54"/>
      <c r="L114" s="57"/>
      <c r="M114" s="57"/>
      <c r="N114" s="57"/>
    </row>
    <row r="115" spans="4:14" x14ac:dyDescent="0.35">
      <c r="D115" s="55"/>
      <c r="E115" s="55"/>
      <c r="F115" s="56"/>
      <c r="G115" s="55"/>
      <c r="H115" s="56"/>
      <c r="I115" s="55"/>
      <c r="J115" s="55"/>
      <c r="K115" s="54"/>
      <c r="L115" s="57"/>
      <c r="M115" s="57"/>
      <c r="N115" s="57"/>
    </row>
    <row r="116" spans="4:14" x14ac:dyDescent="0.35">
      <c r="D116" s="55"/>
      <c r="E116" s="55"/>
      <c r="F116" s="56"/>
      <c r="G116" s="55"/>
      <c r="H116" s="56"/>
      <c r="I116" s="55"/>
      <c r="J116" s="55"/>
      <c r="K116" s="54"/>
      <c r="L116" s="57"/>
      <c r="M116" s="57"/>
      <c r="N116" s="57"/>
    </row>
    <row r="117" spans="4:14" x14ac:dyDescent="0.35">
      <c r="D117" s="55"/>
      <c r="E117" s="55"/>
      <c r="F117" s="56"/>
      <c r="G117" s="55"/>
      <c r="H117" s="56"/>
      <c r="I117" s="55"/>
      <c r="J117" s="55"/>
      <c r="K117" s="54"/>
      <c r="L117" s="57"/>
      <c r="M117" s="57"/>
      <c r="N117" s="57"/>
    </row>
    <row r="118" spans="4:14" x14ac:dyDescent="0.35">
      <c r="D118" s="55"/>
      <c r="E118" s="55"/>
      <c r="F118" s="56"/>
      <c r="G118" s="55"/>
      <c r="H118" s="56"/>
      <c r="I118" s="55"/>
      <c r="J118" s="55"/>
      <c r="K118" s="54"/>
      <c r="L118" s="57"/>
      <c r="M118" s="57"/>
      <c r="N118" s="57"/>
    </row>
    <row r="119" spans="4:14" x14ac:dyDescent="0.35">
      <c r="D119" s="55"/>
      <c r="E119" s="55"/>
      <c r="F119" s="56"/>
      <c r="G119" s="55"/>
      <c r="H119" s="56"/>
      <c r="I119" s="55"/>
      <c r="J119" s="55"/>
      <c r="K119" s="54"/>
      <c r="L119" s="57"/>
      <c r="M119" s="57"/>
      <c r="N119" s="57"/>
    </row>
    <row r="120" spans="4:14" x14ac:dyDescent="0.35">
      <c r="D120" s="55"/>
      <c r="E120" s="55"/>
      <c r="F120" s="56"/>
      <c r="G120" s="55"/>
      <c r="H120" s="56"/>
      <c r="I120" s="55"/>
      <c r="J120" s="55"/>
      <c r="K120" s="54"/>
      <c r="L120" s="57"/>
      <c r="M120" s="57"/>
      <c r="N120" s="57"/>
    </row>
    <row r="121" spans="4:14" x14ac:dyDescent="0.35">
      <c r="D121" s="55"/>
      <c r="E121" s="55"/>
      <c r="F121" s="56"/>
      <c r="G121" s="55"/>
      <c r="H121" s="56"/>
      <c r="I121" s="55"/>
      <c r="J121" s="55"/>
      <c r="K121" s="54"/>
      <c r="L121" s="57"/>
      <c r="M121" s="57"/>
      <c r="N121" s="57"/>
    </row>
    <row r="122" spans="4:14" x14ac:dyDescent="0.35">
      <c r="D122" s="55"/>
      <c r="E122" s="55"/>
      <c r="F122" s="56"/>
      <c r="G122" s="55"/>
      <c r="H122" s="56"/>
      <c r="I122" s="55"/>
      <c r="J122" s="55"/>
      <c r="K122" s="54"/>
      <c r="L122" s="57"/>
      <c r="M122" s="57"/>
      <c r="N122" s="57"/>
    </row>
    <row r="123" spans="4:14" x14ac:dyDescent="0.35">
      <c r="D123" s="55"/>
      <c r="E123" s="55"/>
      <c r="F123" s="56"/>
      <c r="G123" s="55"/>
      <c r="H123" s="56"/>
      <c r="I123" s="55"/>
      <c r="J123" s="55"/>
      <c r="K123" s="54"/>
      <c r="L123" s="57"/>
      <c r="M123" s="57"/>
      <c r="N123" s="57"/>
    </row>
    <row r="124" spans="4:14" x14ac:dyDescent="0.35">
      <c r="D124" s="55"/>
      <c r="E124" s="55"/>
      <c r="F124" s="56"/>
      <c r="G124" s="55"/>
      <c r="H124" s="56"/>
      <c r="I124" s="55"/>
      <c r="J124" s="55"/>
      <c r="K124" s="54"/>
      <c r="L124" s="57"/>
      <c r="M124" s="57"/>
      <c r="N124" s="57"/>
    </row>
    <row r="125" spans="4:14" x14ac:dyDescent="0.35">
      <c r="D125" s="55"/>
      <c r="E125" s="55"/>
      <c r="F125" s="56"/>
      <c r="G125" s="55"/>
      <c r="H125" s="56"/>
      <c r="I125" s="55"/>
      <c r="J125" s="55"/>
      <c r="K125" s="54"/>
      <c r="L125" s="57"/>
      <c r="M125" s="57"/>
      <c r="N125" s="57"/>
    </row>
    <row r="126" spans="4:14" x14ac:dyDescent="0.35">
      <c r="D126" s="55"/>
      <c r="E126" s="55"/>
      <c r="F126" s="56"/>
      <c r="G126" s="55"/>
      <c r="H126" s="56"/>
      <c r="I126" s="55"/>
      <c r="J126" s="55"/>
      <c r="K126" s="54"/>
      <c r="L126" s="57"/>
      <c r="M126" s="57"/>
      <c r="N126" s="57"/>
    </row>
    <row r="127" spans="4:14" x14ac:dyDescent="0.35">
      <c r="D127" s="55"/>
      <c r="E127" s="55"/>
      <c r="F127" s="56"/>
      <c r="G127" s="55"/>
      <c r="H127" s="56"/>
      <c r="I127" s="55"/>
      <c r="J127" s="55"/>
      <c r="K127" s="54"/>
      <c r="L127" s="57"/>
      <c r="M127" s="57"/>
      <c r="N127" s="57"/>
    </row>
    <row r="128" spans="4:14" x14ac:dyDescent="0.35">
      <c r="D128" s="55"/>
      <c r="E128" s="55"/>
      <c r="F128" s="56"/>
      <c r="G128" s="55"/>
      <c r="H128" s="56"/>
      <c r="I128" s="55"/>
      <c r="J128" s="55"/>
      <c r="K128" s="54"/>
      <c r="L128" s="57"/>
      <c r="M128" s="57"/>
      <c r="N128" s="57"/>
    </row>
    <row r="129" spans="4:14" x14ac:dyDescent="0.35">
      <c r="D129" s="55"/>
      <c r="E129" s="55"/>
      <c r="F129" s="56"/>
      <c r="G129" s="55"/>
      <c r="H129" s="56"/>
      <c r="I129" s="55"/>
      <c r="J129" s="55"/>
      <c r="K129" s="54"/>
      <c r="L129" s="57"/>
      <c r="M129" s="57"/>
      <c r="N129" s="57"/>
    </row>
    <row r="130" spans="4:14" x14ac:dyDescent="0.35">
      <c r="D130" s="55"/>
      <c r="E130" s="55"/>
      <c r="F130" s="56"/>
      <c r="G130" s="55"/>
      <c r="H130" s="56"/>
      <c r="I130" s="55"/>
      <c r="J130" s="55"/>
      <c r="K130" s="54"/>
      <c r="L130" s="57"/>
      <c r="M130" s="57"/>
      <c r="N130" s="57"/>
    </row>
    <row r="131" spans="4:14" x14ac:dyDescent="0.35">
      <c r="D131" s="54"/>
      <c r="E131" s="54"/>
      <c r="F131" s="58"/>
      <c r="G131" s="54"/>
      <c r="H131" s="58"/>
      <c r="I131" s="54"/>
      <c r="J131" s="54"/>
      <c r="K131" s="54"/>
      <c r="L131" s="57"/>
      <c r="M131" s="57"/>
      <c r="N131" s="57"/>
    </row>
    <row r="132" spans="4:14" x14ac:dyDescent="0.35">
      <c r="D132" s="54"/>
      <c r="E132" s="54"/>
      <c r="F132" s="58"/>
      <c r="G132" s="54"/>
      <c r="H132" s="58"/>
      <c r="I132" s="54"/>
      <c r="J132" s="54"/>
      <c r="K132" s="54"/>
      <c r="L132" s="57"/>
      <c r="M132" s="57"/>
      <c r="N132" s="57"/>
    </row>
    <row r="133" spans="4:14" x14ac:dyDescent="0.35">
      <c r="D133" s="54"/>
      <c r="E133" s="54"/>
      <c r="F133" s="58"/>
      <c r="G133" s="54"/>
      <c r="H133" s="58"/>
      <c r="I133" s="54"/>
      <c r="J133" s="54"/>
      <c r="K133" s="54"/>
      <c r="L133" s="57"/>
      <c r="M133" s="57"/>
      <c r="N133" s="57"/>
    </row>
    <row r="134" spans="4:14" x14ac:dyDescent="0.35">
      <c r="D134" s="54"/>
      <c r="E134" s="54"/>
      <c r="F134" s="58"/>
      <c r="G134" s="54"/>
      <c r="H134" s="58"/>
      <c r="I134" s="54"/>
      <c r="J134" s="54"/>
      <c r="K134" s="54"/>
      <c r="L134" s="57"/>
      <c r="M134" s="57"/>
      <c r="N134" s="57"/>
    </row>
    <row r="135" spans="4:14" x14ac:dyDescent="0.35">
      <c r="D135" s="54"/>
      <c r="E135" s="54"/>
      <c r="F135" s="58"/>
      <c r="G135" s="54"/>
      <c r="H135" s="58"/>
      <c r="I135" s="54"/>
      <c r="J135" s="54"/>
      <c r="K135" s="54"/>
      <c r="L135" s="57"/>
      <c r="M135" s="57"/>
      <c r="N135" s="57"/>
    </row>
    <row r="136" spans="4:14" x14ac:dyDescent="0.35">
      <c r="D136" s="54"/>
      <c r="E136" s="54"/>
      <c r="F136" s="58"/>
      <c r="G136" s="54"/>
      <c r="H136" s="58"/>
      <c r="I136" s="54"/>
      <c r="J136" s="54"/>
      <c r="K136" s="54"/>
      <c r="L136" s="57"/>
      <c r="M136" s="57"/>
      <c r="N136" s="57"/>
    </row>
    <row r="137" spans="4:14" x14ac:dyDescent="0.35">
      <c r="D137" s="54"/>
      <c r="E137" s="54"/>
      <c r="F137" s="58"/>
      <c r="G137" s="54"/>
      <c r="H137" s="58"/>
      <c r="I137" s="54"/>
      <c r="J137" s="54"/>
      <c r="K137" s="54"/>
      <c r="L137" s="57"/>
      <c r="M137" s="57"/>
      <c r="N137" s="57"/>
    </row>
    <row r="138" spans="4:14" x14ac:dyDescent="0.35">
      <c r="D138" s="54"/>
      <c r="E138" s="54"/>
      <c r="F138" s="58"/>
      <c r="G138" s="54"/>
      <c r="H138" s="58"/>
      <c r="I138" s="54"/>
      <c r="J138" s="54"/>
      <c r="K138" s="54"/>
      <c r="L138" s="57"/>
      <c r="M138" s="57"/>
      <c r="N138" s="57"/>
    </row>
    <row r="139" spans="4:14" x14ac:dyDescent="0.35">
      <c r="D139" s="54"/>
      <c r="E139" s="54"/>
      <c r="F139" s="58"/>
      <c r="G139" s="54"/>
      <c r="H139" s="58"/>
      <c r="I139" s="54"/>
      <c r="J139" s="54"/>
      <c r="K139" s="54"/>
      <c r="L139" s="57"/>
      <c r="M139" s="57"/>
      <c r="N139" s="57"/>
    </row>
    <row r="140" spans="4:14" x14ac:dyDescent="0.35">
      <c r="D140" s="54"/>
      <c r="E140" s="54"/>
      <c r="F140" s="58"/>
      <c r="G140" s="54"/>
      <c r="H140" s="58"/>
      <c r="I140" s="54"/>
      <c r="J140" s="54"/>
      <c r="K140" s="54"/>
      <c r="L140" s="57"/>
      <c r="M140" s="57"/>
      <c r="N140" s="57"/>
    </row>
    <row r="141" spans="4:14" x14ac:dyDescent="0.35">
      <c r="D141" s="54"/>
      <c r="E141" s="54"/>
      <c r="F141" s="58"/>
      <c r="G141" s="54"/>
      <c r="H141" s="58"/>
      <c r="I141" s="54"/>
      <c r="J141" s="54"/>
      <c r="K141" s="54"/>
      <c r="L141" s="57"/>
      <c r="M141" s="57"/>
      <c r="N141" s="57"/>
    </row>
    <row r="142" spans="4:14" x14ac:dyDescent="0.35">
      <c r="D142" s="54"/>
      <c r="E142" s="54"/>
      <c r="F142" s="58"/>
      <c r="G142" s="54"/>
      <c r="H142" s="58"/>
      <c r="I142" s="54"/>
      <c r="J142" s="54"/>
      <c r="K142" s="54"/>
      <c r="L142" s="57"/>
      <c r="M142" s="57"/>
      <c r="N142" s="57"/>
    </row>
    <row r="143" spans="4:14" x14ac:dyDescent="0.35">
      <c r="D143" s="54"/>
      <c r="E143" s="54"/>
      <c r="F143" s="58"/>
      <c r="G143" s="54"/>
      <c r="H143" s="58"/>
      <c r="I143" s="54"/>
      <c r="J143" s="54"/>
      <c r="K143" s="54"/>
      <c r="L143" s="57"/>
      <c r="M143" s="57"/>
      <c r="N143" s="57"/>
    </row>
    <row r="144" spans="4:14" x14ac:dyDescent="0.35">
      <c r="D144" s="54"/>
      <c r="E144" s="54"/>
      <c r="F144" s="58"/>
      <c r="G144" s="54"/>
      <c r="H144" s="58"/>
      <c r="I144" s="54"/>
      <c r="J144" s="54"/>
      <c r="K144" s="54"/>
      <c r="L144" s="57"/>
      <c r="M144" s="57"/>
      <c r="N144" s="57"/>
    </row>
    <row r="145" spans="4:14" x14ac:dyDescent="0.35">
      <c r="D145" s="54"/>
      <c r="E145" s="54"/>
      <c r="F145" s="58"/>
      <c r="G145" s="54"/>
      <c r="H145" s="58"/>
      <c r="I145" s="54"/>
      <c r="J145" s="54"/>
      <c r="K145" s="54"/>
      <c r="L145" s="57"/>
      <c r="M145" s="57"/>
      <c r="N145" s="57"/>
    </row>
    <row r="146" spans="4:14" x14ac:dyDescent="0.35">
      <c r="D146" s="54"/>
      <c r="E146" s="54"/>
      <c r="F146" s="58"/>
      <c r="G146" s="54"/>
      <c r="H146" s="58"/>
      <c r="I146" s="54"/>
      <c r="J146" s="54"/>
      <c r="K146" s="54"/>
      <c r="L146" s="57"/>
      <c r="M146" s="57"/>
      <c r="N146" s="57"/>
    </row>
    <row r="147" spans="4:14" x14ac:dyDescent="0.35">
      <c r="D147" s="54"/>
      <c r="E147" s="54"/>
      <c r="F147" s="58"/>
      <c r="G147" s="54"/>
      <c r="H147" s="58"/>
      <c r="I147" s="54"/>
      <c r="J147" s="54"/>
      <c r="K147" s="54"/>
      <c r="L147" s="57"/>
      <c r="M147" s="57"/>
      <c r="N147" s="57"/>
    </row>
    <row r="148" spans="4:14" x14ac:dyDescent="0.35">
      <c r="D148" s="54"/>
      <c r="E148" s="54"/>
      <c r="F148" s="58"/>
      <c r="G148" s="54"/>
      <c r="H148" s="58"/>
      <c r="I148" s="54"/>
      <c r="J148" s="54"/>
      <c r="K148" s="54"/>
      <c r="L148" s="57"/>
      <c r="M148" s="57"/>
      <c r="N148" s="57"/>
    </row>
    <row r="149" spans="4:14" x14ac:dyDescent="0.35">
      <c r="D149" s="54"/>
      <c r="E149" s="54"/>
      <c r="F149" s="58"/>
      <c r="G149" s="54"/>
      <c r="H149" s="58"/>
      <c r="I149" s="54"/>
      <c r="J149" s="54"/>
      <c r="K149" s="54"/>
      <c r="L149" s="57"/>
      <c r="M149" s="57"/>
      <c r="N149" s="57"/>
    </row>
    <row r="150" spans="4:14" x14ac:dyDescent="0.35">
      <c r="D150" s="54"/>
      <c r="E150" s="54"/>
      <c r="F150" s="58"/>
      <c r="G150" s="54"/>
      <c r="H150" s="58"/>
      <c r="I150" s="54"/>
      <c r="J150" s="54"/>
      <c r="K150" s="54"/>
      <c r="L150" s="57"/>
      <c r="M150" s="57"/>
      <c r="N150" s="57"/>
    </row>
    <row r="151" spans="4:14" x14ac:dyDescent="0.35">
      <c r="D151" s="54"/>
      <c r="E151" s="54"/>
      <c r="F151" s="58"/>
      <c r="G151" s="54"/>
      <c r="H151" s="58"/>
      <c r="I151" s="54"/>
      <c r="J151" s="54"/>
      <c r="K151" s="54"/>
      <c r="L151" s="57"/>
      <c r="M151" s="57"/>
      <c r="N151" s="57"/>
    </row>
    <row r="152" spans="4:14" x14ac:dyDescent="0.35">
      <c r="D152" s="54"/>
      <c r="E152" s="54"/>
      <c r="F152" s="58"/>
      <c r="G152" s="54"/>
      <c r="H152" s="58"/>
      <c r="I152" s="54"/>
      <c r="J152" s="54"/>
      <c r="K152" s="54"/>
      <c r="L152" s="57"/>
      <c r="M152" s="57"/>
      <c r="N152" s="57"/>
    </row>
    <row r="153" spans="4:14" x14ac:dyDescent="0.35">
      <c r="D153" s="54"/>
      <c r="E153" s="54"/>
      <c r="F153" s="58"/>
      <c r="G153" s="54"/>
      <c r="H153" s="58"/>
      <c r="I153" s="54"/>
      <c r="J153" s="54"/>
      <c r="K153" s="54"/>
      <c r="L153" s="57"/>
      <c r="M153" s="57"/>
      <c r="N153" s="57"/>
    </row>
    <row r="154" spans="4:14" x14ac:dyDescent="0.35">
      <c r="D154" s="54"/>
      <c r="E154" s="54"/>
      <c r="F154" s="58"/>
      <c r="G154" s="54"/>
      <c r="H154" s="58"/>
      <c r="I154" s="54"/>
      <c r="J154" s="54"/>
      <c r="K154" s="54"/>
      <c r="L154" s="57"/>
      <c r="M154" s="57"/>
      <c r="N154" s="57"/>
    </row>
    <row r="155" spans="4:14" x14ac:dyDescent="0.35">
      <c r="D155" s="54"/>
      <c r="E155" s="54"/>
      <c r="F155" s="58"/>
      <c r="G155" s="54"/>
      <c r="H155" s="58"/>
      <c r="I155" s="54"/>
      <c r="J155" s="54"/>
      <c r="K155" s="54"/>
      <c r="L155" s="57"/>
      <c r="M155" s="57"/>
      <c r="N155" s="57"/>
    </row>
    <row r="156" spans="4:14" x14ac:dyDescent="0.35">
      <c r="D156" s="54"/>
      <c r="E156" s="54"/>
      <c r="F156" s="58"/>
      <c r="G156" s="54"/>
      <c r="H156" s="58"/>
      <c r="I156" s="54"/>
      <c r="J156" s="54"/>
      <c r="K156" s="54"/>
      <c r="L156" s="57"/>
      <c r="M156" s="57"/>
      <c r="N156" s="57"/>
    </row>
    <row r="157" spans="4:14" x14ac:dyDescent="0.35">
      <c r="D157" s="54"/>
      <c r="E157" s="54"/>
      <c r="F157" s="58"/>
      <c r="G157" s="54"/>
      <c r="H157" s="58"/>
      <c r="I157" s="54"/>
      <c r="J157" s="54"/>
      <c r="K157" s="54"/>
      <c r="L157" s="57"/>
      <c r="M157" s="57"/>
      <c r="N157" s="57"/>
    </row>
    <row r="158" spans="4:14" x14ac:dyDescent="0.35">
      <c r="D158" s="54"/>
      <c r="E158" s="54"/>
      <c r="F158" s="58"/>
      <c r="G158" s="54"/>
      <c r="H158" s="58"/>
      <c r="I158" s="54"/>
      <c r="J158" s="54"/>
      <c r="K158" s="54"/>
      <c r="L158" s="57"/>
      <c r="M158" s="57"/>
      <c r="N158" s="57"/>
    </row>
    <row r="159" spans="4:14" x14ac:dyDescent="0.35">
      <c r="D159" s="54"/>
      <c r="E159" s="54"/>
      <c r="F159" s="58"/>
      <c r="G159" s="54"/>
      <c r="H159" s="58"/>
      <c r="I159" s="54"/>
      <c r="J159" s="54"/>
      <c r="K159" s="54"/>
      <c r="L159" s="57"/>
      <c r="M159" s="57"/>
      <c r="N159" s="57"/>
    </row>
    <row r="160" spans="4:14" x14ac:dyDescent="0.35">
      <c r="D160" s="54"/>
      <c r="E160" s="54"/>
      <c r="F160" s="58"/>
      <c r="G160" s="54"/>
      <c r="H160" s="58"/>
      <c r="I160" s="54"/>
      <c r="J160" s="54"/>
      <c r="K160" s="54"/>
      <c r="L160" s="57"/>
      <c r="M160" s="57"/>
      <c r="N160" s="57"/>
    </row>
    <row r="161" spans="4:14" x14ac:dyDescent="0.35">
      <c r="D161" s="54"/>
      <c r="E161" s="54"/>
      <c r="F161" s="58"/>
      <c r="G161" s="54"/>
      <c r="H161" s="58"/>
      <c r="I161" s="54"/>
      <c r="J161" s="54"/>
      <c r="K161" s="54"/>
      <c r="L161" s="57"/>
      <c r="M161" s="57"/>
      <c r="N161" s="57"/>
    </row>
    <row r="162" spans="4:14" x14ac:dyDescent="0.35">
      <c r="D162" s="54"/>
      <c r="E162" s="54"/>
      <c r="F162" s="58"/>
      <c r="G162" s="54"/>
      <c r="H162" s="58"/>
      <c r="I162" s="54"/>
      <c r="J162" s="54"/>
      <c r="K162" s="54"/>
      <c r="L162" s="57"/>
      <c r="M162" s="57"/>
      <c r="N162" s="57"/>
    </row>
    <row r="163" spans="4:14" x14ac:dyDescent="0.35">
      <c r="D163" s="54"/>
      <c r="E163" s="54"/>
      <c r="F163" s="58"/>
      <c r="G163" s="54"/>
      <c r="H163" s="58"/>
      <c r="I163" s="54"/>
      <c r="J163" s="54"/>
      <c r="K163" s="54"/>
      <c r="L163" s="57"/>
      <c r="M163" s="57"/>
      <c r="N163" s="57"/>
    </row>
    <row r="164" spans="4:14" x14ac:dyDescent="0.35">
      <c r="D164" s="54"/>
      <c r="E164" s="54"/>
      <c r="F164" s="58"/>
      <c r="G164" s="54"/>
      <c r="H164" s="58"/>
      <c r="I164" s="54"/>
      <c r="J164" s="54"/>
      <c r="K164" s="54"/>
      <c r="L164" s="57"/>
      <c r="M164" s="57"/>
      <c r="N164" s="57"/>
    </row>
    <row r="165" spans="4:14" x14ac:dyDescent="0.35">
      <c r="D165" s="54"/>
      <c r="E165" s="54"/>
      <c r="F165" s="58"/>
      <c r="G165" s="54"/>
      <c r="H165" s="58"/>
      <c r="I165" s="54"/>
      <c r="J165" s="54"/>
      <c r="K165" s="54"/>
      <c r="L165" s="57"/>
      <c r="M165" s="57"/>
      <c r="N165" s="57"/>
    </row>
    <row r="166" spans="4:14" x14ac:dyDescent="0.35">
      <c r="D166" s="54"/>
      <c r="E166" s="54"/>
      <c r="F166" s="58"/>
      <c r="G166" s="54"/>
      <c r="H166" s="58"/>
      <c r="I166" s="54"/>
      <c r="J166" s="54"/>
      <c r="K166" s="54"/>
      <c r="L166" s="57"/>
      <c r="M166" s="57"/>
      <c r="N166" s="57"/>
    </row>
    <row r="167" spans="4:14" x14ac:dyDescent="0.35">
      <c r="D167" s="54"/>
      <c r="E167" s="54"/>
      <c r="F167" s="58"/>
      <c r="G167" s="54"/>
      <c r="H167" s="58"/>
      <c r="I167" s="54"/>
      <c r="J167" s="54"/>
      <c r="K167" s="54"/>
      <c r="L167" s="57"/>
      <c r="M167" s="57"/>
      <c r="N167" s="57"/>
    </row>
    <row r="168" spans="4:14" x14ac:dyDescent="0.35">
      <c r="D168" s="54"/>
      <c r="E168" s="54"/>
      <c r="F168" s="58"/>
      <c r="G168" s="54"/>
      <c r="H168" s="58"/>
      <c r="I168" s="54"/>
      <c r="J168" s="54"/>
      <c r="K168" s="54"/>
      <c r="L168" s="57"/>
      <c r="M168" s="57"/>
      <c r="N168" s="57"/>
    </row>
    <row r="169" spans="4:14" x14ac:dyDescent="0.35">
      <c r="D169" s="54"/>
      <c r="E169" s="54"/>
      <c r="F169" s="58"/>
      <c r="G169" s="54"/>
      <c r="H169" s="58"/>
      <c r="I169" s="54"/>
      <c r="J169" s="54"/>
      <c r="K169" s="54"/>
      <c r="L169" s="57"/>
      <c r="M169" s="57"/>
      <c r="N169" s="57"/>
    </row>
    <row r="170" spans="4:14" x14ac:dyDescent="0.35">
      <c r="D170" s="54"/>
      <c r="E170" s="54"/>
      <c r="F170" s="58"/>
      <c r="G170" s="54"/>
      <c r="H170" s="58"/>
      <c r="I170" s="54"/>
      <c r="J170" s="54"/>
      <c r="K170" s="54"/>
      <c r="L170" s="57"/>
      <c r="M170" s="57"/>
      <c r="N170" s="57"/>
    </row>
    <row r="171" spans="4:14" x14ac:dyDescent="0.35">
      <c r="D171" s="54"/>
      <c r="E171" s="54"/>
      <c r="F171" s="58"/>
      <c r="G171" s="54"/>
      <c r="H171" s="58"/>
      <c r="I171" s="54"/>
      <c r="J171" s="54"/>
      <c r="K171" s="54"/>
      <c r="L171" s="57"/>
      <c r="M171" s="57"/>
      <c r="N171" s="57"/>
    </row>
    <row r="172" spans="4:14" x14ac:dyDescent="0.35">
      <c r="D172" s="54"/>
      <c r="E172" s="54"/>
      <c r="F172" s="58"/>
      <c r="G172" s="54"/>
      <c r="H172" s="58"/>
      <c r="I172" s="54"/>
      <c r="J172" s="54"/>
      <c r="K172" s="54"/>
      <c r="L172" s="57"/>
      <c r="M172" s="57"/>
      <c r="N172" s="57"/>
    </row>
    <row r="173" spans="4:14" x14ac:dyDescent="0.35">
      <c r="D173" s="54"/>
      <c r="E173" s="54"/>
      <c r="F173" s="58"/>
      <c r="G173" s="54"/>
      <c r="H173" s="58"/>
      <c r="I173" s="54"/>
      <c r="J173" s="54"/>
      <c r="K173" s="54"/>
      <c r="L173" s="57"/>
      <c r="M173" s="57"/>
      <c r="N173" s="57"/>
    </row>
    <row r="174" spans="4:14" x14ac:dyDescent="0.35">
      <c r="D174" s="54"/>
      <c r="E174" s="54"/>
      <c r="F174" s="58"/>
      <c r="G174" s="54"/>
      <c r="H174" s="58"/>
      <c r="I174" s="54"/>
      <c r="J174" s="54"/>
      <c r="K174" s="54"/>
      <c r="L174" s="57"/>
      <c r="M174" s="57"/>
      <c r="N174" s="57"/>
    </row>
    <row r="175" spans="4:14" x14ac:dyDescent="0.35">
      <c r="D175" s="54"/>
      <c r="E175" s="54"/>
      <c r="F175" s="58"/>
      <c r="G175" s="54"/>
      <c r="H175" s="58"/>
      <c r="I175" s="54"/>
      <c r="J175" s="54"/>
      <c r="K175" s="54"/>
      <c r="L175" s="57"/>
      <c r="M175" s="57"/>
      <c r="N175" s="57"/>
    </row>
    <row r="176" spans="4:14" x14ac:dyDescent="0.35">
      <c r="D176" s="54"/>
      <c r="E176" s="54"/>
      <c r="F176" s="58"/>
      <c r="G176" s="54"/>
      <c r="H176" s="58"/>
      <c r="I176" s="54"/>
      <c r="J176" s="54"/>
      <c r="K176" s="54"/>
      <c r="L176" s="57"/>
      <c r="M176" s="57"/>
      <c r="N176" s="57"/>
    </row>
    <row r="177" spans="4:14" x14ac:dyDescent="0.35">
      <c r="D177" s="54"/>
      <c r="E177" s="54"/>
      <c r="F177" s="58"/>
      <c r="G177" s="54"/>
      <c r="H177" s="58"/>
      <c r="I177" s="54"/>
      <c r="J177" s="54"/>
      <c r="K177" s="54"/>
      <c r="L177" s="57"/>
      <c r="M177" s="57"/>
      <c r="N177" s="57"/>
    </row>
    <row r="178" spans="4:14" x14ac:dyDescent="0.35">
      <c r="D178" s="54"/>
      <c r="E178" s="54"/>
      <c r="F178" s="58"/>
      <c r="G178" s="54"/>
      <c r="H178" s="58"/>
      <c r="I178" s="54"/>
      <c r="J178" s="54"/>
      <c r="K178" s="54"/>
      <c r="L178" s="57"/>
      <c r="M178" s="57"/>
      <c r="N178" s="57"/>
    </row>
    <row r="179" spans="4:14" x14ac:dyDescent="0.35">
      <c r="D179" s="54"/>
      <c r="E179" s="54"/>
      <c r="F179" s="58"/>
      <c r="G179" s="54"/>
      <c r="H179" s="58"/>
      <c r="I179" s="54"/>
      <c r="J179" s="54"/>
      <c r="K179" s="54"/>
      <c r="L179" s="57"/>
      <c r="M179" s="57"/>
      <c r="N179" s="57"/>
    </row>
    <row r="180" spans="4:14" x14ac:dyDescent="0.35">
      <c r="D180" s="54"/>
      <c r="E180" s="54"/>
      <c r="F180" s="58"/>
      <c r="G180" s="54"/>
      <c r="H180" s="58"/>
      <c r="I180" s="54"/>
      <c r="J180" s="54"/>
      <c r="K180" s="54"/>
      <c r="L180" s="57"/>
      <c r="M180" s="57"/>
      <c r="N180" s="57"/>
    </row>
    <row r="181" spans="4:14" x14ac:dyDescent="0.35">
      <c r="D181" s="54"/>
      <c r="E181" s="54"/>
      <c r="F181" s="58"/>
      <c r="G181" s="54"/>
      <c r="H181" s="58"/>
      <c r="I181" s="54"/>
      <c r="J181" s="54"/>
      <c r="K181" s="54"/>
      <c r="L181" s="57"/>
      <c r="M181" s="57"/>
      <c r="N181" s="57"/>
    </row>
    <row r="182" spans="4:14" x14ac:dyDescent="0.35">
      <c r="D182" s="54"/>
      <c r="E182" s="54"/>
      <c r="F182" s="58"/>
      <c r="G182" s="54"/>
      <c r="H182" s="58"/>
      <c r="I182" s="54"/>
      <c r="J182" s="54"/>
      <c r="K182" s="54"/>
      <c r="L182" s="57"/>
      <c r="M182" s="57"/>
      <c r="N182" s="57"/>
    </row>
    <row r="183" spans="4:14" x14ac:dyDescent="0.35">
      <c r="D183" s="54"/>
      <c r="E183" s="54"/>
      <c r="F183" s="58"/>
      <c r="G183" s="54"/>
      <c r="H183" s="58"/>
      <c r="I183" s="54"/>
      <c r="J183" s="54"/>
      <c r="K183" s="54"/>
      <c r="L183" s="57"/>
      <c r="M183" s="57"/>
      <c r="N183" s="57"/>
    </row>
    <row r="184" spans="4:14" x14ac:dyDescent="0.35">
      <c r="D184" s="54"/>
      <c r="E184" s="54"/>
      <c r="F184" s="58"/>
      <c r="G184" s="54"/>
      <c r="H184" s="58"/>
      <c r="I184" s="54"/>
      <c r="J184" s="54"/>
      <c r="K184" s="54"/>
      <c r="L184" s="57"/>
      <c r="M184" s="57"/>
      <c r="N184" s="57"/>
    </row>
    <row r="185" spans="4:14" x14ac:dyDescent="0.35">
      <c r="D185" s="54"/>
      <c r="E185" s="54"/>
      <c r="F185" s="58"/>
      <c r="G185" s="54"/>
      <c r="H185" s="58"/>
      <c r="I185" s="54"/>
      <c r="J185" s="54"/>
      <c r="K185" s="54"/>
      <c r="L185" s="57"/>
      <c r="M185" s="57"/>
      <c r="N185" s="57"/>
    </row>
    <row r="186" spans="4:14" x14ac:dyDescent="0.35">
      <c r="D186" s="54"/>
      <c r="E186" s="54"/>
      <c r="F186" s="58"/>
      <c r="G186" s="54"/>
      <c r="H186" s="58"/>
      <c r="I186" s="54"/>
      <c r="J186" s="54"/>
      <c r="K186" s="54"/>
      <c r="L186" s="57"/>
      <c r="M186" s="57"/>
      <c r="N186" s="57"/>
    </row>
    <row r="187" spans="4:14" x14ac:dyDescent="0.35">
      <c r="D187" s="54"/>
      <c r="E187" s="54"/>
      <c r="F187" s="58"/>
      <c r="G187" s="54"/>
      <c r="H187" s="58"/>
      <c r="I187" s="54"/>
      <c r="J187" s="54"/>
      <c r="K187" s="54"/>
      <c r="L187" s="57"/>
      <c r="M187" s="57"/>
      <c r="N187" s="57"/>
    </row>
    <row r="188" spans="4:14" x14ac:dyDescent="0.35">
      <c r="D188" s="54"/>
      <c r="E188" s="54"/>
      <c r="F188" s="58"/>
      <c r="G188" s="54"/>
      <c r="H188" s="58"/>
      <c r="I188" s="54"/>
      <c r="J188" s="54"/>
      <c r="K188" s="54"/>
      <c r="L188" s="57"/>
      <c r="M188" s="57"/>
      <c r="N188" s="57"/>
    </row>
    <row r="189" spans="4:14" x14ac:dyDescent="0.35">
      <c r="D189" s="54"/>
      <c r="E189" s="54"/>
      <c r="F189" s="58"/>
      <c r="G189" s="54"/>
      <c r="H189" s="58"/>
      <c r="I189" s="54"/>
      <c r="J189" s="54"/>
      <c r="K189" s="54"/>
      <c r="L189" s="57"/>
      <c r="M189" s="57"/>
      <c r="N189" s="57"/>
    </row>
    <row r="190" spans="4:14" x14ac:dyDescent="0.35">
      <c r="D190" s="54"/>
      <c r="E190" s="54"/>
      <c r="F190" s="58"/>
      <c r="G190" s="54"/>
      <c r="H190" s="58"/>
      <c r="I190" s="54"/>
      <c r="J190" s="54"/>
      <c r="K190" s="54"/>
      <c r="L190" s="57"/>
      <c r="M190" s="57"/>
      <c r="N190" s="57"/>
    </row>
    <row r="191" spans="4:14" x14ac:dyDescent="0.35">
      <c r="D191" s="54"/>
      <c r="E191" s="54"/>
      <c r="F191" s="58"/>
      <c r="G191" s="54"/>
      <c r="H191" s="58"/>
      <c r="I191" s="54"/>
      <c r="J191" s="54"/>
      <c r="K191" s="54"/>
      <c r="L191" s="57"/>
      <c r="M191" s="57"/>
      <c r="N191" s="57"/>
    </row>
    <row r="192" spans="4:14" x14ac:dyDescent="0.35">
      <c r="D192" s="54"/>
      <c r="E192" s="54"/>
      <c r="F192" s="58"/>
      <c r="G192" s="54"/>
      <c r="H192" s="58"/>
      <c r="I192" s="54"/>
      <c r="J192" s="54"/>
      <c r="K192" s="54"/>
      <c r="L192" s="57"/>
      <c r="M192" s="57"/>
      <c r="N192" s="57"/>
    </row>
    <row r="193" spans="4:14" x14ac:dyDescent="0.35">
      <c r="D193" s="54"/>
      <c r="E193" s="54"/>
      <c r="F193" s="58"/>
      <c r="G193" s="54"/>
      <c r="H193" s="58"/>
      <c r="I193" s="54"/>
      <c r="J193" s="54"/>
      <c r="K193" s="54"/>
      <c r="L193" s="57"/>
      <c r="M193" s="57"/>
      <c r="N193" s="57"/>
    </row>
    <row r="194" spans="4:14" x14ac:dyDescent="0.35">
      <c r="D194" s="54"/>
      <c r="E194" s="54"/>
      <c r="F194" s="58"/>
      <c r="G194" s="54"/>
      <c r="H194" s="58"/>
      <c r="I194" s="54"/>
      <c r="J194" s="54"/>
      <c r="K194" s="54"/>
      <c r="L194" s="57"/>
      <c r="M194" s="57"/>
      <c r="N194" s="57"/>
    </row>
    <row r="195" spans="4:14" x14ac:dyDescent="0.35">
      <c r="D195" s="54"/>
      <c r="E195" s="54"/>
      <c r="F195" s="58"/>
      <c r="G195" s="54"/>
      <c r="H195" s="58"/>
      <c r="I195" s="54"/>
      <c r="J195" s="54"/>
      <c r="K195" s="54"/>
      <c r="L195" s="57"/>
      <c r="M195" s="57"/>
      <c r="N195" s="57"/>
    </row>
    <row r="196" spans="4:14" x14ac:dyDescent="0.35">
      <c r="D196" s="54"/>
      <c r="E196" s="54"/>
      <c r="F196" s="58"/>
      <c r="G196" s="54"/>
      <c r="H196" s="58"/>
      <c r="I196" s="54"/>
      <c r="J196" s="54"/>
      <c r="K196" s="54"/>
      <c r="L196" s="57"/>
      <c r="M196" s="57"/>
      <c r="N196" s="57"/>
    </row>
    <row r="197" spans="4:14" x14ac:dyDescent="0.35">
      <c r="D197" s="54"/>
      <c r="E197" s="54"/>
      <c r="F197" s="58"/>
      <c r="G197" s="54"/>
      <c r="H197" s="58"/>
      <c r="I197" s="54"/>
      <c r="J197" s="54"/>
      <c r="K197" s="54"/>
      <c r="L197" s="57"/>
      <c r="M197" s="57"/>
      <c r="N197" s="57"/>
    </row>
  </sheetData>
  <pageMargins left="0.25" right="0" top="0.75" bottom="0.25" header="0.3" footer="0.3"/>
  <pageSetup paperSize="5" scale="57" orientation="portrait" r:id="rId1"/>
  <headerFooter>
    <oddHeader>&amp;C&amp;"Times New Roman,Bold"&amp;14Reclamation District 2035
&amp;KFF0000Approved Revised &amp;K0000002017/2018 Budget</oddHeader>
  </headerFooter>
  <rowBreaks count="1" manualBreakCount="1">
    <brk id="49" max="1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workbookViewId="0">
      <selection activeCell="E9" sqref="E9"/>
    </sheetView>
  </sheetViews>
  <sheetFormatPr defaultRowHeight="14.4" x14ac:dyDescent="0.3"/>
  <cols>
    <col min="2" max="2" width="18.21875" customWidth="1"/>
    <col min="5" max="5" width="13.109375" bestFit="1" customWidth="1"/>
    <col min="6" max="6" width="11.21875" customWidth="1"/>
    <col min="7" max="7" width="9.88671875" customWidth="1"/>
    <col min="8" max="8" width="11.21875" customWidth="1"/>
    <col min="9" max="9" width="9.33203125" customWidth="1"/>
    <col min="10" max="10" width="10.6640625" bestFit="1" customWidth="1"/>
  </cols>
  <sheetData>
    <row r="1" spans="1:10" ht="18" x14ac:dyDescent="0.35">
      <c r="A1" s="72"/>
      <c r="B1" s="73"/>
      <c r="C1" s="73"/>
      <c r="D1" s="73"/>
      <c r="E1" s="73"/>
      <c r="F1" s="73"/>
      <c r="G1" s="73"/>
      <c r="H1" s="73"/>
      <c r="I1" s="73"/>
      <c r="J1" s="73"/>
    </row>
    <row r="2" spans="1:10" x14ac:dyDescent="0.3">
      <c r="A2" s="73"/>
      <c r="B2" s="73"/>
      <c r="C2" s="73"/>
      <c r="D2" s="73"/>
      <c r="E2" s="73"/>
      <c r="F2" s="73"/>
      <c r="G2" s="73"/>
      <c r="H2" s="73"/>
      <c r="I2" s="73"/>
      <c r="J2" s="73"/>
    </row>
    <row r="3" spans="1:10" s="59" customFormat="1" ht="15.6" x14ac:dyDescent="0.3">
      <c r="A3" s="74"/>
      <c r="B3" s="74"/>
      <c r="C3" s="74"/>
      <c r="D3" s="74"/>
      <c r="E3" s="75"/>
      <c r="F3" s="74"/>
      <c r="G3" s="74"/>
      <c r="H3" s="74"/>
      <c r="I3" s="74"/>
      <c r="J3" s="74"/>
    </row>
    <row r="4" spans="1:10" s="59" customFormat="1" ht="15.6" x14ac:dyDescent="0.3">
      <c r="A4" s="74"/>
      <c r="B4" s="74"/>
      <c r="C4" s="74"/>
      <c r="D4" s="74"/>
      <c r="E4" s="76"/>
      <c r="F4" s="74"/>
      <c r="G4" s="74"/>
      <c r="H4" s="74"/>
      <c r="I4" s="74"/>
      <c r="J4" s="74"/>
    </row>
    <row r="5" spans="1:10" s="59" customFormat="1" ht="15.6" x14ac:dyDescent="0.3">
      <c r="A5" s="74"/>
      <c r="B5" s="74"/>
      <c r="C5" s="74"/>
      <c r="D5" s="74"/>
      <c r="E5" s="75"/>
      <c r="F5" s="74"/>
      <c r="G5" s="74"/>
      <c r="H5" s="74"/>
      <c r="I5" s="74"/>
      <c r="J5" s="74"/>
    </row>
    <row r="6" spans="1:10" s="59" customFormat="1" ht="15.6" x14ac:dyDescent="0.3">
      <c r="A6" s="74"/>
      <c r="B6" s="74"/>
      <c r="C6" s="74"/>
      <c r="D6" s="74"/>
      <c r="E6" s="75"/>
      <c r="F6" s="74"/>
      <c r="G6" s="74"/>
      <c r="H6" s="74"/>
      <c r="I6" s="74"/>
      <c r="J6" s="74"/>
    </row>
    <row r="7" spans="1:10" s="59" customFormat="1" ht="15.6" x14ac:dyDescent="0.3">
      <c r="A7" s="74"/>
      <c r="B7" s="74"/>
      <c r="C7" s="74"/>
      <c r="D7" s="74"/>
      <c r="E7" s="75"/>
      <c r="F7" s="74"/>
      <c r="G7" s="74"/>
      <c r="H7" s="74"/>
      <c r="I7" s="74"/>
      <c r="J7" s="74"/>
    </row>
    <row r="8" spans="1:10" s="59" customFormat="1" ht="15.6" x14ac:dyDescent="0.3">
      <c r="A8" s="74"/>
      <c r="B8" s="74"/>
      <c r="C8" s="74"/>
      <c r="D8" s="74"/>
      <c r="E8" s="75"/>
      <c r="F8" s="74"/>
      <c r="G8" s="74"/>
      <c r="H8" s="74"/>
      <c r="I8" s="74"/>
      <c r="J8" s="74"/>
    </row>
    <row r="9" spans="1:10" s="59" customFormat="1" ht="15.6" x14ac:dyDescent="0.3">
      <c r="A9" s="74"/>
      <c r="B9" s="74"/>
      <c r="C9" s="74"/>
      <c r="D9" s="74"/>
      <c r="E9" s="75"/>
      <c r="F9" s="74"/>
      <c r="G9" s="74"/>
      <c r="H9" s="74"/>
      <c r="I9" s="74"/>
      <c r="J9" s="74"/>
    </row>
    <row r="10" spans="1:10" s="59" customFormat="1" ht="15.6" x14ac:dyDescent="0.3">
      <c r="A10" s="74"/>
      <c r="B10" s="74"/>
      <c r="C10" s="74"/>
      <c r="D10" s="74"/>
      <c r="E10" s="75"/>
      <c r="F10" s="74"/>
      <c r="G10" s="74"/>
      <c r="H10" s="74"/>
      <c r="I10" s="74"/>
      <c r="J10" s="74"/>
    </row>
    <row r="11" spans="1:10" s="59" customFormat="1" ht="15.6" x14ac:dyDescent="0.3">
      <c r="A11" s="74"/>
      <c r="B11" s="74"/>
      <c r="C11" s="74"/>
      <c r="D11" s="74"/>
      <c r="E11" s="75"/>
      <c r="F11" s="74"/>
      <c r="G11" s="74"/>
      <c r="H11" s="74"/>
      <c r="I11" s="74"/>
      <c r="J11" s="74"/>
    </row>
    <row r="12" spans="1:10" s="59" customFormat="1" ht="15.6" x14ac:dyDescent="0.3">
      <c r="A12" s="74"/>
      <c r="B12" s="74"/>
      <c r="C12" s="74"/>
      <c r="D12" s="74"/>
      <c r="E12" s="75"/>
      <c r="F12" s="74"/>
      <c r="G12" s="74"/>
      <c r="H12" s="74"/>
      <c r="I12" s="74"/>
      <c r="J12" s="74"/>
    </row>
    <row r="13" spans="1:10" s="59" customFormat="1" ht="15.6" x14ac:dyDescent="0.3">
      <c r="A13" s="74"/>
      <c r="B13" s="74"/>
      <c r="C13" s="74"/>
      <c r="D13" s="74"/>
      <c r="E13" s="75"/>
      <c r="F13" s="74"/>
      <c r="G13" s="74"/>
      <c r="H13" s="74"/>
      <c r="I13" s="74"/>
      <c r="J13" s="74"/>
    </row>
    <row r="14" spans="1:10" s="59" customFormat="1" ht="15.6" x14ac:dyDescent="0.3">
      <c r="A14" s="74"/>
      <c r="B14" s="74"/>
      <c r="C14" s="74"/>
      <c r="D14" s="74"/>
      <c r="E14" s="75"/>
      <c r="F14" s="74"/>
      <c r="G14" s="74"/>
      <c r="H14" s="74"/>
      <c r="I14" s="74"/>
      <c r="J14" s="74"/>
    </row>
    <row r="15" spans="1:10" s="59" customFormat="1" ht="15.6" x14ac:dyDescent="0.3">
      <c r="A15" s="74"/>
      <c r="B15" s="74"/>
      <c r="C15" s="74"/>
      <c r="D15" s="74"/>
      <c r="E15" s="75"/>
      <c r="F15" s="77"/>
      <c r="G15" s="77"/>
      <c r="H15" s="77"/>
      <c r="I15" s="74"/>
      <c r="J15" s="77"/>
    </row>
    <row r="16" spans="1:10" s="59" customFormat="1" ht="15.6" x14ac:dyDescent="0.3">
      <c r="A16" s="74"/>
      <c r="B16" s="74"/>
      <c r="C16" s="74"/>
      <c r="D16" s="74"/>
      <c r="E16" s="75"/>
      <c r="F16" s="78"/>
      <c r="G16" s="78"/>
      <c r="H16" s="78"/>
      <c r="I16" s="78"/>
      <c r="J16" s="78"/>
    </row>
    <row r="17" spans="1:10" s="59" customFormat="1" ht="15.6" x14ac:dyDescent="0.3">
      <c r="A17" s="74"/>
      <c r="B17" s="74"/>
      <c r="C17" s="74"/>
      <c r="D17" s="74"/>
      <c r="E17" s="75"/>
      <c r="F17" s="74"/>
      <c r="G17" s="74"/>
      <c r="H17" s="74"/>
      <c r="I17" s="74"/>
      <c r="J17" s="74"/>
    </row>
    <row r="18" spans="1:10" s="59" customFormat="1" ht="15.6" x14ac:dyDescent="0.3">
      <c r="A18" s="74"/>
      <c r="B18" s="74"/>
      <c r="C18" s="74"/>
      <c r="D18" s="74"/>
      <c r="E18" s="79"/>
      <c r="F18" s="74"/>
      <c r="G18" s="74"/>
      <c r="H18" s="74"/>
      <c r="I18" s="74"/>
      <c r="J18" s="74"/>
    </row>
    <row r="19" spans="1:10" s="59" customFormat="1" ht="15.6" x14ac:dyDescent="0.3">
      <c r="E19" s="60"/>
    </row>
    <row r="20" spans="1:10" x14ac:dyDescent="0.3">
      <c r="E20" s="61"/>
    </row>
    <row r="21" spans="1:10" x14ac:dyDescent="0.3">
      <c r="E21" s="61"/>
    </row>
    <row r="22" spans="1:10" x14ac:dyDescent="0.3">
      <c r="E22" s="61"/>
    </row>
  </sheetData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Pam Welling</dc:creator>
  <cp:lastModifiedBy>Marti</cp:lastModifiedBy>
  <cp:lastPrinted>2018-04-02T20:39:11Z</cp:lastPrinted>
  <dcterms:created xsi:type="dcterms:W3CDTF">2016-05-13T15:42:28Z</dcterms:created>
  <dcterms:modified xsi:type="dcterms:W3CDTF">2018-04-05T03:33:50Z</dcterms:modified>
</cp:coreProperties>
</file>